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OneDrive - Universidad Libre\Proyectos de grado\Graduado - Diana Peña y Walter Hernández\"/>
    </mc:Choice>
  </mc:AlternateContent>
  <bookViews>
    <workbookView xWindow="20340" yWindow="0" windowWidth="19560" windowHeight="8595" activeTab="5" xr2:uid="{00000000-000D-0000-FFFF-FFFF00000000}"/>
  </bookViews>
  <sheets>
    <sheet name="Política 3" sheetId="15" r:id="rId1"/>
    <sheet name="Política2" sheetId="13" state="hidden" r:id="rId2"/>
    <sheet name="Política1" sheetId="12" r:id="rId3"/>
    <sheet name="Simulación original" sheetId="10" r:id="rId4"/>
    <sheet name="Sensibilidad" sheetId="11" r:id="rId5"/>
    <sheet name="2002-2014" sheetId="1" r:id="rId6"/>
    <sheet name="Hoja7" sheetId="7" state="hidden" r:id="rId7"/>
    <sheet name="Hoja2" sheetId="9" state="hidden" r:id="rId8"/>
    <sheet name="2014" sheetId="2" state="hidden" r:id="rId9"/>
    <sheet name="Hoja5" sheetId="5" state="hidden" r:id="rId10"/>
  </sheets>
  <calcPr calcId="171027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5" l="1"/>
  <c r="Q5" i="1" l="1"/>
  <c r="Q6" i="1"/>
  <c r="Q7" i="1"/>
  <c r="L21" i="9" l="1"/>
  <c r="K21" i="9"/>
  <c r="J21" i="9"/>
  <c r="I21" i="9"/>
  <c r="I22" i="9" s="1"/>
  <c r="H21" i="9"/>
  <c r="G21" i="9"/>
  <c r="F21" i="9"/>
  <c r="E21" i="9"/>
  <c r="E22" i="9" s="1"/>
  <c r="D21" i="9"/>
  <c r="L20" i="9"/>
  <c r="L22" i="9" s="1"/>
  <c r="K20" i="9"/>
  <c r="K22" i="9" s="1"/>
  <c r="J20" i="9"/>
  <c r="J22" i="9" s="1"/>
  <c r="I20" i="9"/>
  <c r="H20" i="9"/>
  <c r="H22" i="9" s="1"/>
  <c r="G20" i="9"/>
  <c r="G22" i="9" s="1"/>
  <c r="F20" i="9"/>
  <c r="E20" i="9"/>
  <c r="D20" i="9"/>
  <c r="D22" i="9" s="1"/>
  <c r="C21" i="9"/>
  <c r="C22" i="9" s="1"/>
  <c r="C20" i="9"/>
  <c r="L23" i="9"/>
  <c r="K23" i="9"/>
  <c r="J23" i="9"/>
  <c r="I23" i="9"/>
  <c r="H23" i="9"/>
  <c r="G23" i="9"/>
  <c r="F23" i="9"/>
  <c r="E23" i="9"/>
  <c r="D23" i="9"/>
  <c r="C23" i="9"/>
  <c r="L9" i="9"/>
  <c r="K9" i="9"/>
  <c r="J9" i="9"/>
  <c r="I9" i="9"/>
  <c r="H9" i="9"/>
  <c r="G9" i="9"/>
  <c r="F9" i="9"/>
  <c r="E9" i="9"/>
  <c r="D9" i="9"/>
  <c r="C9" i="9"/>
  <c r="F22" i="9" l="1"/>
  <c r="K15" i="5"/>
  <c r="J15" i="5"/>
  <c r="I15" i="5"/>
  <c r="P9" i="1"/>
  <c r="P10" i="1"/>
  <c r="P11" i="1"/>
  <c r="P12" i="1" l="1"/>
  <c r="L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</author>
  </authors>
  <commentList>
    <comment ref="C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Edgar:</t>
        </r>
        <r>
          <rPr>
            <sz val="9"/>
            <color indexed="81"/>
            <rFont val="Tahoma"/>
            <family val="2"/>
          </rPr>
          <t xml:space="preserve"> Valores agregados por regresión lineal.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</author>
  </authors>
  <commentList>
    <comment ref="O2" authorId="0" shapeId="0" xr:uid="{C6164698-CA93-4C36-ACCF-9A42CB2DB529}">
      <text>
        <r>
          <rPr>
            <b/>
            <sz val="9"/>
            <color indexed="81"/>
            <rFont val="Tahoma"/>
            <family val="2"/>
          </rPr>
          <t>Edgar:</t>
        </r>
        <r>
          <rPr>
            <sz val="9"/>
            <color indexed="81"/>
            <rFont val="Tahoma"/>
            <family val="2"/>
          </rPr>
          <t xml:space="preserve"> Valores agregados por regresión lineal.</t>
        </r>
      </text>
    </comment>
  </commentList>
</comments>
</file>

<file path=xl/sharedStrings.xml><?xml version="1.0" encoding="utf-8"?>
<sst xmlns="http://schemas.openxmlformats.org/spreadsheetml/2006/main" count="218" uniqueCount="98">
  <si>
    <t>Parque automotor</t>
  </si>
  <si>
    <t>Oficial</t>
  </si>
  <si>
    <t>Particular</t>
  </si>
  <si>
    <t>Total</t>
  </si>
  <si>
    <t>Públicio</t>
  </si>
  <si>
    <t>Velocidad</t>
  </si>
  <si>
    <t>Mes</t>
  </si>
  <si>
    <t>Colectivo</t>
  </si>
  <si>
    <t>Individual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</si>
  <si>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</si>
  <si>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</si>
  <si>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</si>
  <si>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</si>
  <si>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</si>
  <si>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</si>
  <si>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</si>
  <si>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</si>
  <si>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</si>
  <si>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Accidentes</t>
  </si>
  <si>
    <t>Comparendos</t>
  </si>
  <si>
    <t>Vehículo Oficial</t>
  </si>
  <si>
    <t>Vehículo público</t>
  </si>
  <si>
    <t>Vehículo particular</t>
  </si>
  <si>
    <t>Vehículo total</t>
  </si>
  <si>
    <t>Malla vial arterial BUENO</t>
  </si>
  <si>
    <t>Malla vial arterial REGULAR</t>
  </si>
  <si>
    <t>Malla vial arterial MALO</t>
  </si>
  <si>
    <t>Malla vial arterial total</t>
  </si>
  <si>
    <t>Reincidentes</t>
  </si>
  <si>
    <t>Etiquetas de fila</t>
  </si>
  <si>
    <t>Total general</t>
  </si>
  <si>
    <t>Año</t>
  </si>
  <si>
    <t>Suma de Accidentes</t>
  </si>
  <si>
    <t>Suma de Comparendos</t>
  </si>
  <si>
    <t>Time (Month)</t>
  </si>
  <si>
    <t>Selected Variables Runs:</t>
  </si>
  <si>
    <t>Current</t>
  </si>
  <si>
    <t>Accidentes por mes</t>
  </si>
  <si>
    <t>Accidentes por mes anterior</t>
  </si>
  <si>
    <t>Velocidad de viajes</t>
  </si>
  <si>
    <t>Velocidad de viajes anterior</t>
  </si>
  <si>
    <t>Productividad laboral</t>
  </si>
  <si>
    <t>Cociente accidentes</t>
  </si>
  <si>
    <t>Cociente velocidad</t>
  </si>
  <si>
    <t>Total población</t>
  </si>
  <si>
    <t>A</t>
  </si>
  <si>
    <t>C</t>
  </si>
  <si>
    <t>B</t>
  </si>
  <si>
    <t>G</t>
  </si>
  <si>
    <t>H</t>
  </si>
  <si>
    <t>I</t>
  </si>
  <si>
    <t>J</t>
  </si>
  <si>
    <t>K</t>
  </si>
  <si>
    <t>L</t>
  </si>
  <si>
    <t>Variables</t>
  </si>
  <si>
    <t xml:space="preserve">Porcentaje incremento nuevos conductores </t>
  </si>
  <si>
    <t>0.01</t>
  </si>
  <si>
    <t>0.2</t>
  </si>
  <si>
    <t>Demora susceptibilidad</t>
  </si>
  <si>
    <t>0.1</t>
  </si>
  <si>
    <t>Tiempo de conversión por controles de tráfico</t>
  </si>
  <si>
    <t>0.4</t>
  </si>
  <si>
    <t>Tiempo de reconocimiento cambios en accidentalidad</t>
  </si>
  <si>
    <t>0.8</t>
  </si>
  <si>
    <t>Aumento en el tiempo de reconocimiento de los cambios en la accidentalidad</t>
  </si>
  <si>
    <t>1-1</t>
  </si>
  <si>
    <t>1-2</t>
  </si>
  <si>
    <t>Simulación</t>
  </si>
  <si>
    <t>2-1</t>
  </si>
  <si>
    <t>2-2</t>
  </si>
  <si>
    <t>Valor original</t>
  </si>
  <si>
    <t>Exigencia laboral</t>
  </si>
  <si>
    <t>Nuevo valor</t>
  </si>
  <si>
    <t>3-1</t>
  </si>
  <si>
    <t>3-2</t>
  </si>
  <si>
    <t>0.04</t>
  </si>
  <si>
    <t>0.06</t>
  </si>
  <si>
    <t>Máximo número de trabajos represados</t>
  </si>
  <si>
    <t>Variable</t>
  </si>
  <si>
    <t>Count</t>
  </si>
  <si>
    <t>Min</t>
  </si>
  <si>
    <t>Max</t>
  </si>
  <si>
    <t>Mean</t>
  </si>
  <si>
    <t>Median</t>
  </si>
  <si>
    <t>StDev</t>
  </si>
  <si>
    <t>(Norm)</t>
  </si>
  <si>
    <t>Analisis_sensibilidad</t>
  </si>
  <si>
    <t>Historico_2002-2015</t>
  </si>
  <si>
    <t>Accidentes Acc</t>
  </si>
  <si>
    <t xml:space="preserve"> : Historico_2002-2015</t>
  </si>
  <si>
    <t>Accidentes Acc sensitivity results at time 2015 Runs:</t>
  </si>
  <si>
    <t>--</t>
  </si>
  <si>
    <t>Máximo número de trabajos represados aceptados</t>
  </si>
  <si>
    <t>simulacion_original</t>
  </si>
  <si>
    <t xml:space="preserve"> : simulacion_original</t>
  </si>
  <si>
    <t>R-square</t>
  </si>
  <si>
    <t>#points</t>
  </si>
  <si>
    <t>Accidentes Acc for Time (Year) from 2002 to 2015 Runs: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</si>
</sst>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00%"/>
    <numFmt numFmtId="165" formatCode="_-* #,##0.00000000_-;\-* #,##0.000000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3" fontId="3" fillId="0" borderId="2" xfId="0" applyNumberFormat="1" applyFont="1" applyBorder="1" applyAlignment="1">
      <alignment wrapText="1"/>
    </xf>
    <xf numFmtId="3" fontId="3" fillId="0" borderId="3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3" fontId="3" fillId="0" borderId="5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3" fontId="3" fillId="0" borderId="8" xfId="0" applyNumberFormat="1" applyFont="1" applyBorder="1" applyAlignment="1">
      <alignment wrapText="1"/>
    </xf>
    <xf numFmtId="17" fontId="2" fillId="0" borderId="1" xfId="0" applyNumberFormat="1" applyFont="1" applyBorder="1" applyAlignment="1">
      <alignment wrapText="1"/>
    </xf>
    <xf numFmtId="17" fontId="2" fillId="0" borderId="4" xfId="0" applyNumberFormat="1" applyFont="1" applyBorder="1" applyAlignment="1">
      <alignment wrapText="1"/>
    </xf>
    <xf numFmtId="17" fontId="2" fillId="0" borderId="6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0" xfId="0" applyNumberFormat="1"/>
    <xf numFmtId="0" fontId="5" fillId="0" borderId="9" xfId="0" applyNumberFormat="1" applyFont="1" applyBorder="1" applyAlignment="1">
      <alignment wrapText="1"/>
    </xf>
    <xf numFmtId="0" fontId="5" fillId="0" borderId="9" xfId="0" applyNumberFormat="1" applyFont="1" applyBorder="1"/>
    <xf numFmtId="0" fontId="2" fillId="0" borderId="9" xfId="0" applyNumberFormat="1" applyFont="1" applyBorder="1" applyAlignment="1">
      <alignment wrapText="1"/>
    </xf>
    <xf numFmtId="0" fontId="2" fillId="0" borderId="9" xfId="0" applyNumberFormat="1" applyFont="1" applyFill="1" applyBorder="1" applyAlignment="1">
      <alignment wrapText="1"/>
    </xf>
    <xf numFmtId="0" fontId="3" fillId="0" borderId="9" xfId="0" applyNumberFormat="1" applyFont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6" fillId="0" borderId="9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0" fontId="3" fillId="2" borderId="9" xfId="0" applyNumberFormat="1" applyFont="1" applyFill="1" applyBorder="1" applyAlignment="1">
      <alignment wrapText="1"/>
    </xf>
    <xf numFmtId="165" fontId="0" fillId="0" borderId="0" xfId="2" applyNumberFormat="1" applyFont="1"/>
    <xf numFmtId="16" fontId="0" fillId="0" borderId="0" xfId="0" quotePrefix="1" applyNumberFormat="1"/>
    <xf numFmtId="0" fontId="0" fillId="0" borderId="0" xfId="0" quotePrefix="1"/>
    <xf numFmtId="0" fontId="5" fillId="0" borderId="0" xfId="0" applyNumberFormat="1" applyFont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0" fontId="0" fillId="2" borderId="0" xfId="0" applyFill="1"/>
    <xf numFmtId="165" fontId="0" fillId="2" borderId="0" xfId="2" applyNumberFormat="1" applyFont="1" applyFill="1"/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'2002-2014'!$B$2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'2002-2014'!$C$2:$P$2</c:f>
              <c:numCache>
                <c:formatCode>General</c:formatCode>
                <c:ptCount val="14"/>
                <c:pt idx="0">
                  <c:v>3555</c:v>
                </c:pt>
                <c:pt idx="1">
                  <c:v>6440</c:v>
                </c:pt>
                <c:pt idx="2">
                  <c:v>10121</c:v>
                </c:pt>
                <c:pt idx="3">
                  <c:v>10515</c:v>
                </c:pt>
                <c:pt idx="4">
                  <c:v>10939</c:v>
                </c:pt>
                <c:pt idx="5">
                  <c:v>11779</c:v>
                </c:pt>
                <c:pt idx="6">
                  <c:v>12076</c:v>
                </c:pt>
                <c:pt idx="7">
                  <c:v>10412</c:v>
                </c:pt>
                <c:pt idx="8">
                  <c:v>13103</c:v>
                </c:pt>
                <c:pt idx="9">
                  <c:v>13351</c:v>
                </c:pt>
                <c:pt idx="10">
                  <c:v>13498</c:v>
                </c:pt>
                <c:pt idx="11">
                  <c:v>14714</c:v>
                </c:pt>
                <c:pt idx="12">
                  <c:v>16385</c:v>
                </c:pt>
                <c:pt idx="13">
                  <c:v>16906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2D-48E3-8C55-4C9591B93F8B}"/>
            </c:ext>
          </c:extLst>
        </c:ser>
        <c:ser>
          <c:idx val="2"/>
          <c:order val="2"/>
          <c:tx>
            <c:strRef>
              <c:f>'2002-2014'!$C$7:$P$7</c:f>
              <c:strCache>
                <c:ptCount val="14"/>
                <c:pt idx="0">
                  <c:v>39601,42541</c:v>
                </c:pt>
                <c:pt idx="1">
                  <c:v>39007,25758</c:v>
                </c:pt>
                <c:pt idx="2">
                  <c:v>42986</c:v>
                </c:pt>
                <c:pt idx="3">
                  <c:v>35834</c:v>
                </c:pt>
                <c:pt idx="4">
                  <c:v>35505</c:v>
                </c:pt>
                <c:pt idx="5">
                  <c:v>37460</c:v>
                </c:pt>
                <c:pt idx="6">
                  <c:v>36191</c:v>
                </c:pt>
                <c:pt idx="7">
                  <c:v>31562</c:v>
                </c:pt>
                <c:pt idx="8">
                  <c:v>33192</c:v>
                </c:pt>
                <c:pt idx="9">
                  <c:v>34115</c:v>
                </c:pt>
                <c:pt idx="10">
                  <c:v>35562</c:v>
                </c:pt>
                <c:pt idx="11">
                  <c:v>34326</c:v>
                </c:pt>
                <c:pt idx="12">
                  <c:v>33669</c:v>
                </c:pt>
                <c:pt idx="13">
                  <c:v>31340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'2002-2014'!$C$7:$P$7</c:f>
              <c:numCache>
                <c:formatCode>General</c:formatCode>
                <c:ptCount val="14"/>
                <c:pt idx="0">
                  <c:v>39601.425407925402</c:v>
                </c:pt>
                <c:pt idx="1">
                  <c:v>39007.257575757598</c:v>
                </c:pt>
                <c:pt idx="2">
                  <c:v>42986</c:v>
                </c:pt>
                <c:pt idx="3">
                  <c:v>35834</c:v>
                </c:pt>
                <c:pt idx="4">
                  <c:v>35505</c:v>
                </c:pt>
                <c:pt idx="5">
                  <c:v>37460</c:v>
                </c:pt>
                <c:pt idx="6">
                  <c:v>36191</c:v>
                </c:pt>
                <c:pt idx="7">
                  <c:v>31562</c:v>
                </c:pt>
                <c:pt idx="8">
                  <c:v>33192</c:v>
                </c:pt>
                <c:pt idx="9">
                  <c:v>34115</c:v>
                </c:pt>
                <c:pt idx="10">
                  <c:v>35562</c:v>
                </c:pt>
                <c:pt idx="11">
                  <c:v>34326</c:v>
                </c:pt>
                <c:pt idx="12">
                  <c:v>33669</c:v>
                </c:pt>
                <c:pt idx="13">
                  <c:v>31340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2D-48E3-8C55-4C9591B93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545424"/>
        <c:axId val="453540504"/>
      </c:lineChart>
      <c:lineChart>
        <c:grouping val="standard"/>
        <c:varyColors val="0"/>
        <c:ser>
          <c:idx val="1"/>
          <c:order val="1"/>
          <c:tx>
            <c:strRef>
              <c:f>'2002-2014'!$B$6</c:f>
              <c:strCache>
                <c:ptCount val="1"/>
                <c:pt idx="0">
                  <c:v>Velocidad de viajes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'2002-2014'!$C$6:$P$6</c:f>
              <c:numCache>
                <c:formatCode>General</c:formatCode>
                <c:ptCount val="14"/>
                <c:pt idx="0">
                  <c:v>30.73</c:v>
                </c:pt>
                <c:pt idx="1">
                  <c:v>32.29</c:v>
                </c:pt>
                <c:pt idx="2">
                  <c:v>32.159999999999997</c:v>
                </c:pt>
                <c:pt idx="3">
                  <c:v>32.29</c:v>
                </c:pt>
                <c:pt idx="4">
                  <c:v>29.55</c:v>
                </c:pt>
                <c:pt idx="5">
                  <c:v>30.57</c:v>
                </c:pt>
                <c:pt idx="6">
                  <c:v>30.6</c:v>
                </c:pt>
                <c:pt idx="7">
                  <c:v>25.43</c:v>
                </c:pt>
                <c:pt idx="8">
                  <c:v>23.67</c:v>
                </c:pt>
                <c:pt idx="9">
                  <c:v>23.27</c:v>
                </c:pt>
                <c:pt idx="10">
                  <c:v>24.22</c:v>
                </c:pt>
                <c:pt idx="11">
                  <c:v>26.87</c:v>
                </c:pt>
                <c:pt idx="12">
                  <c:v>27.09</c:v>
                </c:pt>
                <c:pt idx="13">
                  <c:v>24.86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D-48E3-8C55-4C9591B93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154496"/>
        <c:axId val="455159088"/>
      </c:lineChart>
      <c:catAx>
        <c:axId val="453545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540504"/>
        <c:crosses val="autoZero"/>
        <c:auto val="1"/>
        <c:lblAlgn val="ctr"/>
        <c:lblOffset val="100"/>
        <c:noMultiLvlLbl val="0"/>
      </c:catAx>
      <c:valAx>
        <c:axId val="45354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3545424"/>
        <c:crosses val="autoZero"/>
        <c:crossBetween val="between"/>
      </c:valAx>
      <c:valAx>
        <c:axId val="4551590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154496"/>
        <c:crosses val="max"/>
        <c:crossBetween val="between"/>
      </c:valAx>
      <c:catAx>
        <c:axId val="455154496"/>
        <c:scaling>
          <c:orientation val="minMax"/>
        </c:scaling>
        <c:delete val="1"/>
        <c:axPos val="b"/>
        <c:majorTickMark val="out"/>
        <c:minorTickMark val="none"/>
        <c:tickLblPos val="nextTo"/>
        <c:crossAx val="455159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[Datos Accidentalidad Bogotá - entregado.xlsx]Hoja7!TablaDinámica5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1"/>
          <c:order val="0"/>
          <c:tx>
            <c:strRef>
              <c:f>Hoja7!$B$3</c:f>
              <c:strCache>
                <c:ptCount val="1"/>
                <c:pt idx="0">
                  <c:v>Suma de Accidentes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Hoja7!$A$4:$A$18</c:f>
              <c:strCach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strCache>
            </c:strRef>
          </c:cat>
          <c:val>
            <c:numRef>
              <c:f>Hoja7!$B$4:$B$18</c:f>
              <c:numCache>
                <c:formatCode>General</c:formatCode>
                <c:ptCount val="14"/>
                <c:pt idx="2">
                  <c:v>42986</c:v>
                </c:pt>
                <c:pt idx="3">
                  <c:v>35834</c:v>
                </c:pt>
                <c:pt idx="4">
                  <c:v>35505</c:v>
                </c:pt>
                <c:pt idx="5">
                  <c:v>37460</c:v>
                </c:pt>
                <c:pt idx="6">
                  <c:v>36191</c:v>
                </c:pt>
                <c:pt idx="7">
                  <c:v>31562</c:v>
                </c:pt>
                <c:pt idx="8">
                  <c:v>33192</c:v>
                </c:pt>
                <c:pt idx="9">
                  <c:v>34115</c:v>
                </c:pt>
                <c:pt idx="10">
                  <c:v>35562</c:v>
                </c:pt>
                <c:pt idx="11">
                  <c:v>34326</c:v>
                </c:pt>
                <c:pt idx="12">
                  <c:v>33669</c:v>
                </c:pt>
                <c:pt idx="13">
                  <c:v>31340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B5E-4F46-A012-2E272E2B8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108608"/>
        <c:axId val="604967504"/>
      </c:lineChart>
      <c:lineChart>
        <c:grouping val="standard"/>
        <c:varyColors val="0"/>
        <c:ser>
          <c:idx val="0"/>
          <c:order val="1"/>
          <c:tx>
            <c:strRef>
              <c:f>Hoja7!$C$3</c:f>
              <c:strCache>
                <c:ptCount val="1"/>
                <c:pt idx="0">
                  <c:v>Suma de Comparendos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Hoja7!$A$4:$A$18</c:f>
              <c:strCach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strCache>
            </c:strRef>
          </c:cat>
          <c:val>
            <c:numRef>
              <c:f>Hoja7!$C$4:$C$18</c:f>
              <c:numCache>
                <c:formatCode>General</c:formatCode>
                <c:ptCount val="14"/>
                <c:pt idx="5">
                  <c:v>531291</c:v>
                </c:pt>
                <c:pt idx="6">
                  <c:v>719527</c:v>
                </c:pt>
                <c:pt idx="7">
                  <c:v>563419</c:v>
                </c:pt>
                <c:pt idx="8">
                  <c:v>871675</c:v>
                </c:pt>
                <c:pt idx="9">
                  <c:v>720739</c:v>
                </c:pt>
                <c:pt idx="10">
                  <c:v>718603</c:v>
                </c:pt>
                <c:pt idx="11">
                  <c:v>569258</c:v>
                </c:pt>
                <c:pt idx="12">
                  <c:v>500122</c:v>
                </c:pt>
                <c:pt idx="13">
                  <c:v>437646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B5E-4F46-A012-2E272E2B8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844944"/>
        <c:axId val="458843304"/>
      </c:lineChart>
      <c:catAx>
        <c:axId val="4561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4967504"/>
        <c:crosses val="autoZero"/>
        <c:auto val="1"/>
        <c:lblAlgn val="ctr"/>
        <c:lblOffset val="100"/>
        <c:noMultiLvlLbl val="0"/>
      </c:catAx>
      <c:valAx>
        <c:axId val="6049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108608"/>
        <c:crosses val="autoZero"/>
        <c:crossBetween val="between"/>
      </c:valAx>
      <c:valAx>
        <c:axId val="4588433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844944"/>
        <c:crosses val="max"/>
        <c:crossBetween val="between"/>
      </c:valAx>
      <c:catAx>
        <c:axId val="45884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8843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4" Type="http://schemas.openxmlformats.org/officeDocument/2006/relationships/image" Target="../media/image1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Relationship Id="rId6" Type="http://schemas.openxmlformats.org/officeDocument/2006/relationships/image" Target="../media/image20.emf"/><Relationship Id="rId5" Type="http://schemas.openxmlformats.org/officeDocument/2006/relationships/image" Target="../media/image19.emf"/><Relationship Id="rId4" Type="http://schemas.openxmlformats.org/officeDocument/2006/relationships/image" Target="../media/image18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33</xdr:row>
      <xdr:rowOff>38100</xdr:rowOff>
    </xdr:from>
    <xdr:to>
      <xdr:col>7</xdr:col>
      <xdr:colOff>542925</xdr:colOff>
      <xdr:row>52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AAA1E2-686E-4C6A-8F9D-F615599B2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324600"/>
          <a:ext cx="5486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6</xdr:row>
      <xdr:rowOff>95249</xdr:rowOff>
    </xdr:from>
    <xdr:to>
      <xdr:col>4</xdr:col>
      <xdr:colOff>571501</xdr:colOff>
      <xdr:row>20</xdr:row>
      <xdr:rowOff>142874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126374-19C0-4AA8-9BC6-4491AED49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238249"/>
          <a:ext cx="3619500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228600</xdr:colOff>
      <xdr:row>6</xdr:row>
      <xdr:rowOff>78581</xdr:rowOff>
    </xdr:from>
    <xdr:to>
      <xdr:col>9</xdr:col>
      <xdr:colOff>314325</xdr:colOff>
      <xdr:row>18</xdr:row>
      <xdr:rowOff>142875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9DCEE5C-5A9F-4693-8789-7E3006E1E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1221581"/>
          <a:ext cx="3133725" cy="2350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76200</xdr:rowOff>
    </xdr:from>
    <xdr:to>
      <xdr:col>4</xdr:col>
      <xdr:colOff>266699</xdr:colOff>
      <xdr:row>34</xdr:row>
      <xdr:rowOff>85724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E1C4782-3F29-4FF2-BF8A-45FAD0692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"/>
          <a:ext cx="3314699" cy="2486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695325</xdr:colOff>
      <xdr:row>21</xdr:row>
      <xdr:rowOff>180975</xdr:rowOff>
    </xdr:from>
    <xdr:to>
      <xdr:col>10</xdr:col>
      <xdr:colOff>432829</xdr:colOff>
      <xdr:row>33</xdr:row>
      <xdr:rowOff>85725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8E1F6B7-2E09-40EA-A64C-B62EC9DE6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4181475"/>
          <a:ext cx="4309504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6</xdr:row>
      <xdr:rowOff>134470</xdr:rowOff>
    </xdr:from>
    <xdr:to>
      <xdr:col>7</xdr:col>
      <xdr:colOff>72464</xdr:colOff>
      <xdr:row>27</xdr:row>
      <xdr:rowOff>163605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311D5C54-66D5-4973-9B3B-5DF604DBD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" y="1277470"/>
          <a:ext cx="5372847" cy="4029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357570</xdr:colOff>
      <xdr:row>5</xdr:row>
      <xdr:rowOff>15279</xdr:rowOff>
    </xdr:from>
    <xdr:to>
      <xdr:col>14</xdr:col>
      <xdr:colOff>501006</xdr:colOff>
      <xdr:row>26</xdr:row>
      <xdr:rowOff>122856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9C02F6B-B86C-4F13-88D8-B299F0A38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1570" y="967779"/>
          <a:ext cx="5477436" cy="4108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280147</xdr:colOff>
      <xdr:row>30</xdr:row>
      <xdr:rowOff>96370</xdr:rowOff>
    </xdr:from>
    <xdr:to>
      <xdr:col>7</xdr:col>
      <xdr:colOff>100853</xdr:colOff>
      <xdr:row>50</xdr:row>
      <xdr:rowOff>152400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A781B07-63BC-4413-A339-49EFB28CE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47" y="5811370"/>
          <a:ext cx="5154706" cy="38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242793</xdr:colOff>
      <xdr:row>31</xdr:row>
      <xdr:rowOff>44824</xdr:rowOff>
    </xdr:from>
    <xdr:to>
      <xdr:col>14</xdr:col>
      <xdr:colOff>132228</xdr:colOff>
      <xdr:row>48</xdr:row>
      <xdr:rowOff>152400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CA34CA77-D1CC-4234-9234-90FF8A05F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793" y="5950324"/>
          <a:ext cx="4461435" cy="3346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5</xdr:row>
      <xdr:rowOff>112058</xdr:rowOff>
    </xdr:from>
    <xdr:to>
      <xdr:col>2</xdr:col>
      <xdr:colOff>2093259</xdr:colOff>
      <xdr:row>21</xdr:row>
      <xdr:rowOff>29135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83250EC-BCAE-468D-9565-94E34BB78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1064558"/>
          <a:ext cx="3953436" cy="2965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134471</xdr:colOff>
      <xdr:row>4</xdr:row>
      <xdr:rowOff>89647</xdr:rowOff>
    </xdr:from>
    <xdr:to>
      <xdr:col>9</xdr:col>
      <xdr:colOff>147171</xdr:colOff>
      <xdr:row>22</xdr:row>
      <xdr:rowOff>6723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540748A4-5947-4D40-A8E6-8F0041C19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8383" y="851647"/>
          <a:ext cx="4461435" cy="3346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179294</xdr:rowOff>
    </xdr:from>
    <xdr:to>
      <xdr:col>2</xdr:col>
      <xdr:colOff>1860176</xdr:colOff>
      <xdr:row>36</xdr:row>
      <xdr:rowOff>56029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A1C47FE-3184-492D-BD8E-31060DAF9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3899647" cy="2924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100853</xdr:colOff>
      <xdr:row>21</xdr:row>
      <xdr:rowOff>152399</xdr:rowOff>
    </xdr:from>
    <xdr:to>
      <xdr:col>9</xdr:col>
      <xdr:colOff>313765</xdr:colOff>
      <xdr:row>40</xdr:row>
      <xdr:rowOff>29134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CFFD3EE4-10CC-47CD-989D-CD565BC19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765" y="4152899"/>
          <a:ext cx="4661647" cy="349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10</xdr:col>
      <xdr:colOff>457200</xdr:colOff>
      <xdr:row>33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B76D02-B18F-4037-B75C-109FB9C74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2500"/>
          <a:ext cx="7315200" cy="548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145677</xdr:colOff>
      <xdr:row>85</xdr:row>
      <xdr:rowOff>179294</xdr:rowOff>
    </xdr:from>
    <xdr:to>
      <xdr:col>7</xdr:col>
      <xdr:colOff>279027</xdr:colOff>
      <xdr:row>105</xdr:row>
      <xdr:rowOff>7844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EEEBBF7-6F3B-451F-A41A-76BEEDA76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7" y="10656794"/>
          <a:ext cx="54673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109945</xdr:rowOff>
    </xdr:from>
    <xdr:to>
      <xdr:col>5</xdr:col>
      <xdr:colOff>481853</xdr:colOff>
      <xdr:row>22</xdr:row>
      <xdr:rowOff>108696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0C1544F-12D8-4006-A77A-C1A527358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3445"/>
          <a:ext cx="4291853" cy="2856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201706</xdr:colOff>
      <xdr:row>7</xdr:row>
      <xdr:rowOff>39002</xdr:rowOff>
    </xdr:from>
    <xdr:to>
      <xdr:col>14</xdr:col>
      <xdr:colOff>705971</xdr:colOff>
      <xdr:row>22</xdr:row>
      <xdr:rowOff>52668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69013A-63C0-40CC-B50E-7400FEAE0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7706" y="1372502"/>
          <a:ext cx="4314265" cy="2871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78442</xdr:colOff>
      <xdr:row>33</xdr:row>
      <xdr:rowOff>44824</xdr:rowOff>
    </xdr:from>
    <xdr:to>
      <xdr:col>17</xdr:col>
      <xdr:colOff>211792</xdr:colOff>
      <xdr:row>52</xdr:row>
      <xdr:rowOff>63874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6A5D2081-BE49-4C4A-BC84-A3174802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6442" y="5759824"/>
          <a:ext cx="54673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33</xdr:row>
      <xdr:rowOff>33618</xdr:rowOff>
    </xdr:from>
    <xdr:to>
      <xdr:col>7</xdr:col>
      <xdr:colOff>178173</xdr:colOff>
      <xdr:row>52</xdr:row>
      <xdr:rowOff>52668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3A083879-3AE6-425F-AE6C-472D90D07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5748618"/>
          <a:ext cx="54673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134471</xdr:colOff>
      <xdr:row>59</xdr:row>
      <xdr:rowOff>123264</xdr:rowOff>
    </xdr:from>
    <xdr:to>
      <xdr:col>7</xdr:col>
      <xdr:colOff>267821</xdr:colOff>
      <xdr:row>78</xdr:row>
      <xdr:rowOff>142314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A7BB3E4B-E433-483B-8794-250FF257F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1" y="11362764"/>
          <a:ext cx="54673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542924</xdr:colOff>
      <xdr:row>14</xdr:row>
      <xdr:rowOff>9525</xdr:rowOff>
    </xdr:from>
    <xdr:to>
      <xdr:col>11</xdr:col>
      <xdr:colOff>323849</xdr:colOff>
      <xdr:row>31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C347C9-0391-4459-9E67-C40A0178CD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2</xdr:row>
      <xdr:rowOff>4762</xdr:rowOff>
    </xdr:from>
    <xdr:to>
      <xdr:col>15</xdr:col>
      <xdr:colOff>28575</xdr:colOff>
      <xdr:row>16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842BA0-F2A8-45E4-95D8-0A1C46406F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gar" refreshedDate="42913.755613194444" createdVersion="6" refreshedVersion="6" minRefreshableVersion="3" recordCount="14" xr:uid="{00000000-000A-0000-FFFF-FFFF00000000}">
  <cacheSource type="worksheet">
    <worksheetSource ref="A1:M15" sheet="Hoja5"/>
  </cacheSource>
  <cacheFields count="13">
    <cacheField name="Año" numFmtId="0">
      <sharedItems containsSemiMixedTypes="0" containsString="0" containsNumber="1" containsInteger="1" minValue="2002" maxValue="2015" count="14"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Vehículo Oficial" numFmtId="0">
      <sharedItems containsSemiMixedTypes="0" containsString="0" containsNumber="1" containsInteger="1" minValue="3555" maxValue="16906"/>
    </cacheField>
    <cacheField name="Vehículo público" numFmtId="0">
      <sharedItems containsSemiMixedTypes="0" containsString="0" containsNumber="1" containsInteger="1" minValue="84805" maxValue="113856"/>
    </cacheField>
    <cacheField name="Vehículo particular" numFmtId="0">
      <sharedItems containsSemiMixedTypes="0" containsString="0" containsNumber="1" containsInteger="1" minValue="590379" maxValue="2017779"/>
    </cacheField>
    <cacheField name="Vehículo total" numFmtId="0">
      <sharedItems containsSemiMixedTypes="0" containsString="0" containsNumber="1" containsInteger="1" minValue="679299" maxValue="2148541" count="14">
        <n v="679299"/>
        <n v="686029"/>
        <n v="767728"/>
        <n v="838647"/>
        <n v="943550"/>
        <n v="1062698"/>
        <n v="1168685"/>
        <n v="1254857"/>
        <n v="1392930"/>
        <n v="1572711"/>
        <n v="1737962"/>
        <n v="1894674"/>
        <n v="2042890"/>
        <n v="2148541"/>
      </sharedItems>
    </cacheField>
    <cacheField name="Velocidad" numFmtId="0">
      <sharedItems containsSemiMixedTypes="0" containsString="0" containsNumber="1" minValue="23.27" maxValue="32.29"/>
    </cacheField>
    <cacheField name="Accidentes" numFmtId="0">
      <sharedItems containsString="0" containsBlank="1" containsNumber="1" containsInteger="1" minValue="31340" maxValue="42986" count="13">
        <m/>
        <n v="42986"/>
        <n v="35834"/>
        <n v="35505"/>
        <n v="37460"/>
        <n v="36191"/>
        <n v="31562"/>
        <n v="33192"/>
        <n v="34115"/>
        <n v="35562"/>
        <n v="34326"/>
        <n v="33669"/>
        <n v="31340"/>
      </sharedItems>
    </cacheField>
    <cacheField name="Comparendos" numFmtId="0">
      <sharedItems containsString="0" containsBlank="1" containsNumber="1" containsInteger="1" minValue="437646" maxValue="871675" count="10">
        <m/>
        <n v="531291"/>
        <n v="719527"/>
        <n v="563419"/>
        <n v="871675"/>
        <n v="720739"/>
        <n v="718603"/>
        <n v="569258"/>
        <n v="500122"/>
        <n v="437646"/>
      </sharedItems>
    </cacheField>
    <cacheField name="Malla vial arterial BUENO" numFmtId="0">
      <sharedItems containsString="0" containsBlank="1" containsNumber="1" minValue="1706" maxValue="2723.33"/>
    </cacheField>
    <cacheField name="Malla vial arterial REGULAR" numFmtId="0">
      <sharedItems containsString="0" containsBlank="1" containsNumber="1" minValue="379.8" maxValue="650.26"/>
    </cacheField>
    <cacheField name="Malla vial arterial MALO" numFmtId="0">
      <sharedItems containsString="0" containsBlank="1" containsNumber="1" minValue="302.7" maxValue="628.79999999999995"/>
    </cacheField>
    <cacheField name="Malla vial arterial total" numFmtId="0">
      <sharedItems containsString="0" containsBlank="1" containsNumber="1" minValue="2522.5" maxValue="3753.08"/>
    </cacheField>
    <cacheField name="Reincidentes" numFmtId="0">
      <sharedItems containsString="0" containsBlank="1" containsNumber="1" containsInteger="1" minValue="623" maxValue="35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n v="3555"/>
    <n v="84805"/>
    <n v="590939"/>
    <x v="0"/>
    <n v="30.73"/>
    <x v="0"/>
    <x v="0"/>
    <m/>
    <m/>
    <m/>
    <m/>
    <m/>
  </r>
  <r>
    <x v="1"/>
    <n v="6440"/>
    <n v="89210"/>
    <n v="590379"/>
    <x v="1"/>
    <n v="32.29"/>
    <x v="0"/>
    <x v="0"/>
    <m/>
    <m/>
    <m/>
    <m/>
    <m/>
  </r>
  <r>
    <x v="2"/>
    <n v="10121"/>
    <n v="91079"/>
    <n v="666528"/>
    <x v="2"/>
    <n v="32.159999999999997"/>
    <x v="1"/>
    <x v="0"/>
    <n v="1706"/>
    <n v="588"/>
    <n v="420"/>
    <n v="2714"/>
    <m/>
  </r>
  <r>
    <x v="3"/>
    <n v="10515"/>
    <n v="96040"/>
    <n v="732092"/>
    <x v="3"/>
    <n v="32.29"/>
    <x v="2"/>
    <x v="0"/>
    <n v="1755.1"/>
    <n v="457.6"/>
    <n v="502.2"/>
    <n v="2714.9"/>
    <m/>
  </r>
  <r>
    <x v="4"/>
    <n v="10939"/>
    <n v="96805"/>
    <n v="835806"/>
    <x v="4"/>
    <n v="29.55"/>
    <x v="3"/>
    <x v="0"/>
    <n v="1732.8"/>
    <n v="379.8"/>
    <n v="628.79999999999995"/>
    <n v="2741.4"/>
    <m/>
  </r>
  <r>
    <x v="5"/>
    <n v="11779"/>
    <n v="98784"/>
    <n v="952135"/>
    <x v="5"/>
    <n v="30.57"/>
    <x v="4"/>
    <x v="1"/>
    <n v="1807.4"/>
    <n v="437.4"/>
    <n v="535.6"/>
    <n v="2780.4"/>
    <n v="3552"/>
  </r>
  <r>
    <x v="6"/>
    <n v="12076"/>
    <n v="99219"/>
    <n v="1057390"/>
    <x v="6"/>
    <n v="30.6"/>
    <x v="5"/>
    <x v="2"/>
    <n v="1843.1"/>
    <n v="466.4"/>
    <n v="493.4"/>
    <n v="2802.9"/>
    <n v="623"/>
  </r>
  <r>
    <x v="7"/>
    <n v="10412"/>
    <n v="100814"/>
    <n v="1143631"/>
    <x v="7"/>
    <n v="25.43"/>
    <x v="6"/>
    <x v="3"/>
    <n v="1938.3"/>
    <n v="492.8"/>
    <n v="391.5"/>
    <n v="2822.6"/>
    <n v="1345"/>
  </r>
  <r>
    <x v="8"/>
    <n v="13103"/>
    <n v="102408"/>
    <n v="1277419"/>
    <x v="8"/>
    <n v="23.67"/>
    <x v="7"/>
    <x v="4"/>
    <n v="1953.9"/>
    <n v="581.51"/>
    <n v="359.5"/>
    <n v="2894.91"/>
    <n v="1988"/>
  </r>
  <r>
    <x v="9"/>
    <n v="13351"/>
    <n v="104298"/>
    <n v="1455062"/>
    <x v="9"/>
    <n v="23.27"/>
    <x v="8"/>
    <x v="5"/>
    <n v="1791"/>
    <n v="428.8"/>
    <n v="302.7"/>
    <n v="2522.5"/>
    <n v="945"/>
  </r>
  <r>
    <x v="10"/>
    <n v="13498"/>
    <n v="105630"/>
    <n v="1618834"/>
    <x v="10"/>
    <n v="24.22"/>
    <x v="9"/>
    <x v="6"/>
    <n v="1823.7"/>
    <n v="416.9"/>
    <n v="449.8"/>
    <n v="2690.4"/>
    <n v="2485"/>
  </r>
  <r>
    <x v="11"/>
    <n v="14714"/>
    <n v="109279"/>
    <n v="1770681"/>
    <x v="11"/>
    <n v="26.87"/>
    <x v="10"/>
    <x v="7"/>
    <n v="2638.48"/>
    <n v="650.26"/>
    <n v="464.34"/>
    <n v="3753.08"/>
    <n v="1413"/>
  </r>
  <r>
    <x v="12"/>
    <n v="16385"/>
    <n v="113843"/>
    <n v="1912662"/>
    <x v="12"/>
    <n v="27.09"/>
    <x v="11"/>
    <x v="8"/>
    <n v="2613.1999999999998"/>
    <n v="638.79999999999995"/>
    <n v="463.2"/>
    <n v="3715.2"/>
    <n v="1912"/>
  </r>
  <r>
    <x v="13"/>
    <n v="16906"/>
    <n v="113856"/>
    <n v="2017779"/>
    <x v="13"/>
    <n v="24.86"/>
    <x v="12"/>
    <x v="9"/>
    <n v="2723.33"/>
    <n v="544.24"/>
    <n v="453"/>
    <n v="3720.5699999999997"/>
    <n v="19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Dinámica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3:C18" firstHeaderRow="0" firstDataRow="1" firstDataCol="1"/>
  <pivotFields count="13">
    <pivotField axis="axisRow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ubtotalTop="0" showAll="0"/>
    <pivotField subtotalTop="0" showAll="0"/>
    <pivotField subtotalTop="0" showAll="0"/>
    <pivotField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ubtotalTop="0" showAll="0"/>
    <pivotField dataField="1" subtotalTop="0" showAll="0">
      <items count="14">
        <item x="12"/>
        <item x="6"/>
        <item x="7"/>
        <item x="11"/>
        <item x="8"/>
        <item x="10"/>
        <item x="3"/>
        <item x="9"/>
        <item x="2"/>
        <item x="5"/>
        <item x="4"/>
        <item x="1"/>
        <item x="0"/>
        <item t="default"/>
      </items>
    </pivotField>
    <pivotField dataField="1" subtotalTop="0" showAll="0">
      <items count="11">
        <item x="9"/>
        <item x="8"/>
        <item x="1"/>
        <item x="3"/>
        <item x="7"/>
        <item x="6"/>
        <item x="2"/>
        <item x="5"/>
        <item x="4"/>
        <item x="0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Accidentes" fld="6" baseField="0" baseItem="0"/>
    <dataField name="Suma de Comparendos" fld="7" baseField="0" baseItem="0"/>
  </dataFields>
  <chartFormats count="16">
    <chartFormat chart="0" format="1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7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8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9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10" series="1">
      <pivotArea type="data" outline="0" fieldPosition="0">
        <references count="1">
          <reference field="0" count="1" selected="0">
            <x v="9"/>
          </reference>
        </references>
      </pivotArea>
    </chartFormat>
    <chartFormat chart="0" format="11" series="1">
      <pivotArea type="data" outline="0" fieldPosition="0">
        <references count="1">
          <reference field="0" count="1" selected="0">
            <x v="10"/>
          </reference>
        </references>
      </pivotArea>
    </chartFormat>
    <chartFormat chart="0" format="12" series="1">
      <pivotArea type="data" outline="0" fieldPosition="0">
        <references count="1">
          <reference field="0" count="1" selected="0">
            <x v="11"/>
          </reference>
        </references>
      </pivotArea>
    </chartFormat>
    <chartFormat chart="0" format="13" series="1">
      <pivotArea type="data" outline="0" fieldPosition="0">
        <references count="1">
          <reference field="0" count="1" selected="0">
            <x v="12"/>
          </reference>
        </references>
      </pivotArea>
    </chartFormat>
    <chartFormat chart="0" format="14" series="1">
      <pivotArea type="data" outline="0" fieldPosition="0">
        <references count="1">
          <reference field="0" count="1" selected="0">
            <x v="13"/>
          </reference>
        </references>
      </pivotArea>
    </chartFormat>
    <chartFormat chart="0" format="3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6"/>
  <sheetViews>
    <sheetView workbookViewId="0">
      <selection activeCell="L19" sqref="L19"/>
    </sheetView>
  </sheetViews>
  <sheetFormatPr baseColWidth="10" defaultRowHeight="15" x14ac:dyDescent="0.25"/>
  <sheetData>
    <row r="3" spans="1:5" x14ac:dyDescent="0.25">
      <c r="A3" t="s">
        <v>71</v>
      </c>
      <c r="D3" t="s">
        <v>92</v>
      </c>
    </row>
    <row r="4" spans="1:5" x14ac:dyDescent="0.25">
      <c r="A4" t="s">
        <v>70</v>
      </c>
      <c r="B4">
        <v>100</v>
      </c>
      <c r="D4" t="s">
        <v>67</v>
      </c>
      <c r="E4">
        <v>100</v>
      </c>
    </row>
    <row r="5" spans="1:5" x14ac:dyDescent="0.25">
      <c r="A5" t="s">
        <v>72</v>
      </c>
      <c r="B5">
        <v>87.5</v>
      </c>
      <c r="D5" s="32" t="s">
        <v>73</v>
      </c>
      <c r="E5">
        <v>87.5</v>
      </c>
    </row>
    <row r="6" spans="1:5" x14ac:dyDescent="0.25">
      <c r="D6" s="33" t="s">
        <v>74</v>
      </c>
      <c r="E6">
        <f>E4+E4-E5</f>
        <v>112.5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workbookViewId="0">
      <selection activeCell="E18" sqref="E18"/>
    </sheetView>
  </sheetViews>
  <sheetFormatPr baseColWidth="10" defaultRowHeight="15" x14ac:dyDescent="0.25"/>
  <sheetData>
    <row r="1" spans="1:15" ht="34.5" x14ac:dyDescent="0.25">
      <c r="A1" s="21" t="s">
        <v>31</v>
      </c>
      <c r="B1" s="26" t="s">
        <v>20</v>
      </c>
      <c r="C1" s="26" t="s">
        <v>21</v>
      </c>
      <c r="D1" s="26" t="s">
        <v>22</v>
      </c>
      <c r="E1" s="26" t="s">
        <v>44</v>
      </c>
      <c r="F1" s="26" t="s">
        <v>5</v>
      </c>
      <c r="G1" s="22" t="s">
        <v>18</v>
      </c>
      <c r="H1" s="26" t="s">
        <v>19</v>
      </c>
      <c r="I1" s="22" t="s">
        <v>24</v>
      </c>
      <c r="J1" s="22" t="s">
        <v>25</v>
      </c>
      <c r="K1" s="22" t="s">
        <v>26</v>
      </c>
      <c r="L1" s="22" t="s">
        <v>27</v>
      </c>
      <c r="M1" s="23" t="s">
        <v>28</v>
      </c>
      <c r="N1" s="23" t="s">
        <v>31</v>
      </c>
      <c r="O1" s="22" t="s">
        <v>18</v>
      </c>
    </row>
    <row r="2" spans="1:15" x14ac:dyDescent="0.25">
      <c r="A2" s="22">
        <v>2002</v>
      </c>
      <c r="B2" s="24">
        <v>3555</v>
      </c>
      <c r="C2" s="24">
        <v>84805</v>
      </c>
      <c r="D2" s="24">
        <v>590939</v>
      </c>
      <c r="E2" s="24">
        <v>679299</v>
      </c>
      <c r="F2" s="21">
        <v>30.73</v>
      </c>
      <c r="G2" s="21"/>
      <c r="H2" s="21"/>
      <c r="I2" s="21"/>
      <c r="J2" s="21"/>
      <c r="K2" s="21"/>
      <c r="L2" s="21"/>
      <c r="M2" s="21"/>
      <c r="N2" s="22">
        <v>2002</v>
      </c>
      <c r="O2" s="30">
        <v>39601.425407925402</v>
      </c>
    </row>
    <row r="3" spans="1:15" x14ac:dyDescent="0.25">
      <c r="A3" s="22">
        <v>2003</v>
      </c>
      <c r="B3" s="24">
        <v>6440</v>
      </c>
      <c r="C3" s="24">
        <v>89210</v>
      </c>
      <c r="D3" s="24">
        <v>590379</v>
      </c>
      <c r="E3" s="24">
        <v>686029</v>
      </c>
      <c r="F3" s="21">
        <v>32.29</v>
      </c>
      <c r="G3" s="21"/>
      <c r="H3" s="21"/>
      <c r="I3" s="21"/>
      <c r="J3" s="21"/>
      <c r="K3" s="21"/>
      <c r="L3" s="21"/>
      <c r="M3" s="21"/>
      <c r="N3" s="22">
        <v>2003</v>
      </c>
      <c r="O3" s="30">
        <v>39007.257575757598</v>
      </c>
    </row>
    <row r="4" spans="1:15" x14ac:dyDescent="0.25">
      <c r="A4" s="22">
        <v>2004</v>
      </c>
      <c r="B4" s="24">
        <v>10121</v>
      </c>
      <c r="C4" s="24">
        <v>91079</v>
      </c>
      <c r="D4" s="24">
        <v>666528</v>
      </c>
      <c r="E4" s="24">
        <v>767728</v>
      </c>
      <c r="F4" s="21">
        <v>32.159999999999997</v>
      </c>
      <c r="G4" s="24">
        <v>42986</v>
      </c>
      <c r="H4" s="21"/>
      <c r="I4" s="24">
        <v>1706</v>
      </c>
      <c r="J4" s="24">
        <v>588</v>
      </c>
      <c r="K4" s="24">
        <v>420</v>
      </c>
      <c r="L4" s="24">
        <v>2714</v>
      </c>
      <c r="M4" s="21"/>
      <c r="N4" s="22">
        <v>2004</v>
      </c>
      <c r="O4" s="24">
        <v>42986</v>
      </c>
    </row>
    <row r="5" spans="1:15" x14ac:dyDescent="0.25">
      <c r="A5" s="22">
        <v>2005</v>
      </c>
      <c r="B5" s="24">
        <v>10515</v>
      </c>
      <c r="C5" s="24">
        <v>96040</v>
      </c>
      <c r="D5" s="24">
        <v>732092</v>
      </c>
      <c r="E5" s="24">
        <v>838647</v>
      </c>
      <c r="F5" s="21">
        <v>32.29</v>
      </c>
      <c r="G5" s="24">
        <v>35834</v>
      </c>
      <c r="H5" s="21"/>
      <c r="I5" s="24">
        <v>1755.1</v>
      </c>
      <c r="J5" s="24">
        <v>457.6</v>
      </c>
      <c r="K5" s="24">
        <v>502.2</v>
      </c>
      <c r="L5" s="24">
        <v>2714.9</v>
      </c>
      <c r="M5" s="21"/>
      <c r="N5" s="22">
        <v>2005</v>
      </c>
      <c r="O5" s="24">
        <v>35834</v>
      </c>
    </row>
    <row r="6" spans="1:15" x14ac:dyDescent="0.25">
      <c r="A6" s="22">
        <v>2006</v>
      </c>
      <c r="B6" s="24">
        <v>10939</v>
      </c>
      <c r="C6" s="24">
        <v>96805</v>
      </c>
      <c r="D6" s="24">
        <v>835806</v>
      </c>
      <c r="E6" s="24">
        <v>943550</v>
      </c>
      <c r="F6" s="21">
        <v>29.55</v>
      </c>
      <c r="G6" s="24">
        <v>35505</v>
      </c>
      <c r="H6" s="21"/>
      <c r="I6" s="24">
        <v>1732.8</v>
      </c>
      <c r="J6" s="24">
        <v>379.8</v>
      </c>
      <c r="K6" s="24">
        <v>628.79999999999995</v>
      </c>
      <c r="L6" s="24">
        <v>2741.4</v>
      </c>
      <c r="M6" s="21"/>
      <c r="N6" s="22">
        <v>2006</v>
      </c>
      <c r="O6" s="24">
        <v>35505</v>
      </c>
    </row>
    <row r="7" spans="1:15" x14ac:dyDescent="0.25">
      <c r="A7" s="22">
        <v>2007</v>
      </c>
      <c r="B7" s="24">
        <v>11779</v>
      </c>
      <c r="C7" s="24">
        <v>98784</v>
      </c>
      <c r="D7" s="24">
        <v>952135</v>
      </c>
      <c r="E7" s="24">
        <v>1062698</v>
      </c>
      <c r="F7" s="21">
        <v>30.57</v>
      </c>
      <c r="G7" s="24">
        <v>37460</v>
      </c>
      <c r="H7" s="24">
        <v>531291</v>
      </c>
      <c r="I7" s="24">
        <v>1807.4</v>
      </c>
      <c r="J7" s="24">
        <v>437.4</v>
      </c>
      <c r="K7" s="24">
        <v>535.6</v>
      </c>
      <c r="L7" s="24">
        <v>2780.4</v>
      </c>
      <c r="M7" s="20">
        <v>3552</v>
      </c>
      <c r="N7" s="22">
        <v>2007</v>
      </c>
      <c r="O7" s="24">
        <v>37460</v>
      </c>
    </row>
    <row r="8" spans="1:15" x14ac:dyDescent="0.25">
      <c r="A8" s="22">
        <v>2008</v>
      </c>
      <c r="B8" s="24">
        <v>12076</v>
      </c>
      <c r="C8" s="24">
        <v>99219</v>
      </c>
      <c r="D8" s="24">
        <v>1057390</v>
      </c>
      <c r="E8" s="24">
        <v>1168685</v>
      </c>
      <c r="F8" s="21">
        <v>30.6</v>
      </c>
      <c r="G8" s="24">
        <v>36191</v>
      </c>
      <c r="H8" s="24">
        <v>719527</v>
      </c>
      <c r="I8" s="24">
        <v>1843.1</v>
      </c>
      <c r="J8" s="24">
        <v>466.4</v>
      </c>
      <c r="K8" s="24">
        <v>493.4</v>
      </c>
      <c r="L8" s="24">
        <v>2802.9</v>
      </c>
      <c r="M8" s="20">
        <v>623</v>
      </c>
      <c r="N8" s="22">
        <v>2008</v>
      </c>
      <c r="O8" s="24">
        <v>36191</v>
      </c>
    </row>
    <row r="9" spans="1:15" x14ac:dyDescent="0.25">
      <c r="A9" s="22">
        <v>2009</v>
      </c>
      <c r="B9" s="24">
        <v>10412</v>
      </c>
      <c r="C9" s="24">
        <v>100814</v>
      </c>
      <c r="D9" s="24">
        <v>1143631</v>
      </c>
      <c r="E9" s="24">
        <v>1254857</v>
      </c>
      <c r="F9" s="21">
        <v>25.43</v>
      </c>
      <c r="G9" s="24">
        <v>31562</v>
      </c>
      <c r="H9" s="24">
        <v>563419</v>
      </c>
      <c r="I9" s="24">
        <v>1938.3</v>
      </c>
      <c r="J9" s="24">
        <v>492.8</v>
      </c>
      <c r="K9" s="24">
        <v>391.5</v>
      </c>
      <c r="L9" s="24">
        <v>2822.6</v>
      </c>
      <c r="M9" s="20">
        <v>1345</v>
      </c>
      <c r="N9" s="22">
        <v>2009</v>
      </c>
      <c r="O9" s="24">
        <v>31562</v>
      </c>
    </row>
    <row r="10" spans="1:15" x14ac:dyDescent="0.25">
      <c r="A10" s="22">
        <v>2010</v>
      </c>
      <c r="B10" s="24">
        <v>13103</v>
      </c>
      <c r="C10" s="24">
        <v>102408</v>
      </c>
      <c r="D10" s="24">
        <v>1277419</v>
      </c>
      <c r="E10" s="24">
        <v>1392930</v>
      </c>
      <c r="F10" s="21">
        <v>23.67</v>
      </c>
      <c r="G10" s="24">
        <v>33192</v>
      </c>
      <c r="H10" s="24">
        <v>871675</v>
      </c>
      <c r="I10" s="24">
        <v>1953.9</v>
      </c>
      <c r="J10" s="24">
        <v>581.51</v>
      </c>
      <c r="K10" s="24">
        <v>359.5</v>
      </c>
      <c r="L10" s="24">
        <v>2894.91</v>
      </c>
      <c r="M10" s="20">
        <v>1988</v>
      </c>
      <c r="N10" s="22">
        <v>2010</v>
      </c>
      <c r="O10" s="24">
        <v>33192</v>
      </c>
    </row>
    <row r="11" spans="1:15" x14ac:dyDescent="0.25">
      <c r="A11" s="22">
        <v>2011</v>
      </c>
      <c r="B11" s="24">
        <v>13351</v>
      </c>
      <c r="C11" s="24">
        <v>104298</v>
      </c>
      <c r="D11" s="24">
        <v>1455062</v>
      </c>
      <c r="E11" s="24">
        <v>1572711</v>
      </c>
      <c r="F11" s="21">
        <v>23.27</v>
      </c>
      <c r="G11" s="24">
        <v>34115</v>
      </c>
      <c r="H11" s="24">
        <v>720739</v>
      </c>
      <c r="I11" s="24">
        <v>1791</v>
      </c>
      <c r="J11" s="24">
        <v>428.8</v>
      </c>
      <c r="K11" s="24">
        <v>302.7</v>
      </c>
      <c r="L11" s="24">
        <v>2522.5</v>
      </c>
      <c r="M11" s="20">
        <v>945</v>
      </c>
      <c r="N11" s="22">
        <v>2011</v>
      </c>
      <c r="O11" s="24">
        <v>34115</v>
      </c>
    </row>
    <row r="12" spans="1:15" x14ac:dyDescent="0.25">
      <c r="A12" s="22">
        <v>2012</v>
      </c>
      <c r="B12" s="24">
        <v>13498</v>
      </c>
      <c r="C12" s="24">
        <v>105630</v>
      </c>
      <c r="D12" s="24">
        <v>1618834</v>
      </c>
      <c r="E12" s="24">
        <v>1737962</v>
      </c>
      <c r="F12" s="21">
        <v>24.22</v>
      </c>
      <c r="G12" s="24">
        <v>35562</v>
      </c>
      <c r="H12" s="24">
        <v>718603</v>
      </c>
      <c r="I12" s="24">
        <v>1823.7</v>
      </c>
      <c r="J12" s="24">
        <v>416.9</v>
      </c>
      <c r="K12" s="24">
        <v>449.8</v>
      </c>
      <c r="L12" s="24">
        <v>2690.4</v>
      </c>
      <c r="M12" s="20">
        <v>2485</v>
      </c>
      <c r="N12" s="22">
        <v>2012</v>
      </c>
      <c r="O12" s="24">
        <v>35562</v>
      </c>
    </row>
    <row r="13" spans="1:15" x14ac:dyDescent="0.25">
      <c r="A13" s="22">
        <v>2013</v>
      </c>
      <c r="B13" s="24">
        <v>14714</v>
      </c>
      <c r="C13" s="24">
        <v>109279</v>
      </c>
      <c r="D13" s="24">
        <v>1770681</v>
      </c>
      <c r="E13" s="24">
        <v>1894674</v>
      </c>
      <c r="F13" s="21">
        <v>26.87</v>
      </c>
      <c r="G13" s="24">
        <v>34326</v>
      </c>
      <c r="H13" s="24">
        <v>569258</v>
      </c>
      <c r="I13" s="24">
        <v>2638.48</v>
      </c>
      <c r="J13" s="24">
        <v>650.26</v>
      </c>
      <c r="K13" s="24">
        <v>464.34</v>
      </c>
      <c r="L13" s="24">
        <v>3753.08</v>
      </c>
      <c r="M13" s="20">
        <v>1413</v>
      </c>
      <c r="N13" s="22">
        <v>2013</v>
      </c>
      <c r="O13" s="24">
        <v>34326</v>
      </c>
    </row>
    <row r="14" spans="1:15" x14ac:dyDescent="0.25">
      <c r="A14" s="22">
        <v>2014</v>
      </c>
      <c r="B14" s="24">
        <v>16385</v>
      </c>
      <c r="C14" s="24">
        <v>113843</v>
      </c>
      <c r="D14" s="24">
        <v>1912662</v>
      </c>
      <c r="E14" s="24">
        <v>2042890</v>
      </c>
      <c r="F14" s="21">
        <v>27.09</v>
      </c>
      <c r="G14" s="24">
        <v>33669</v>
      </c>
      <c r="H14" s="24">
        <v>500122</v>
      </c>
      <c r="I14" s="24">
        <v>2613.1999999999998</v>
      </c>
      <c r="J14" s="24">
        <v>638.79999999999995</v>
      </c>
      <c r="K14" s="24">
        <v>463.2</v>
      </c>
      <c r="L14" s="24">
        <v>3715.2</v>
      </c>
      <c r="M14" s="20">
        <v>1912</v>
      </c>
      <c r="N14" s="22">
        <v>2014</v>
      </c>
      <c r="O14" s="24">
        <v>33669</v>
      </c>
    </row>
    <row r="15" spans="1:15" x14ac:dyDescent="0.25">
      <c r="A15" s="23">
        <v>2015</v>
      </c>
      <c r="B15" s="21">
        <v>16906</v>
      </c>
      <c r="C15" s="21">
        <v>113856</v>
      </c>
      <c r="D15" s="21">
        <v>2017779</v>
      </c>
      <c r="E15" s="21">
        <v>2148541</v>
      </c>
      <c r="F15" s="21">
        <v>24.86</v>
      </c>
      <c r="G15" s="25">
        <v>31340</v>
      </c>
      <c r="H15" s="21">
        <v>437646</v>
      </c>
      <c r="I15" s="25">
        <f>1986+737.33</f>
        <v>2723.33</v>
      </c>
      <c r="J15" s="25">
        <f>295+249.24</f>
        <v>544.24</v>
      </c>
      <c r="K15" s="25">
        <f>402+51</f>
        <v>453</v>
      </c>
      <c r="L15" s="24">
        <f>SUM(I15:K15)</f>
        <v>3720.5699999999997</v>
      </c>
      <c r="M15" s="20">
        <v>1922</v>
      </c>
      <c r="N15" s="34">
        <v>2015</v>
      </c>
      <c r="O15" s="25">
        <v>31340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6"/>
  <sheetViews>
    <sheetView zoomScaleNormal="100" workbookViewId="0">
      <selection activeCell="P27" sqref="P27"/>
    </sheetView>
  </sheetViews>
  <sheetFormatPr baseColWidth="10" defaultRowHeight="15" x14ac:dyDescent="0.25"/>
  <sheetData>
    <row r="3" spans="1:2" x14ac:dyDescent="0.25">
      <c r="A3" t="s">
        <v>60</v>
      </c>
    </row>
    <row r="4" spans="1:2" x14ac:dyDescent="0.25">
      <c r="A4" t="s">
        <v>67</v>
      </c>
      <c r="B4">
        <v>0.2</v>
      </c>
    </row>
    <row r="5" spans="1:2" x14ac:dyDescent="0.25">
      <c r="A5" s="32" t="s">
        <v>68</v>
      </c>
      <c r="B5">
        <v>0.4</v>
      </c>
    </row>
    <row r="6" spans="1:2" x14ac:dyDescent="0.25">
      <c r="A6" s="33" t="s">
        <v>69</v>
      </c>
      <c r="B6">
        <v>0.1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5"/>
  <sheetViews>
    <sheetView zoomScale="85" zoomScaleNormal="85" workbookViewId="0">
      <selection activeCell="F28" sqref="F28"/>
    </sheetView>
  </sheetViews>
  <sheetFormatPr baseColWidth="10" defaultRowHeight="15" x14ac:dyDescent="0.25"/>
  <cols>
    <col min="1" max="1" width="19.140625" customWidth="1"/>
    <col min="3" max="3" width="35.42578125" customWidth="1"/>
    <col min="4" max="4" width="9.5703125" customWidth="1"/>
  </cols>
  <sheetData>
    <row r="2" spans="1:2" x14ac:dyDescent="0.25">
      <c r="A2" t="s">
        <v>64</v>
      </c>
    </row>
    <row r="3" spans="1:2" x14ac:dyDescent="0.25">
      <c r="A3" t="s">
        <v>67</v>
      </c>
      <c r="B3">
        <v>0.5</v>
      </c>
    </row>
    <row r="4" spans="1:2" x14ac:dyDescent="0.25">
      <c r="A4" s="32" t="s">
        <v>65</v>
      </c>
      <c r="B4">
        <v>0.78749999999999998</v>
      </c>
    </row>
    <row r="5" spans="1:2" x14ac:dyDescent="0.25">
      <c r="A5" s="33" t="s">
        <v>66</v>
      </c>
      <c r="B5">
        <v>0.375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M5:V15"/>
  <sheetViews>
    <sheetView zoomScale="70" zoomScaleNormal="70" workbookViewId="0">
      <selection activeCell="K24" sqref="K24"/>
    </sheetView>
  </sheetViews>
  <sheetFormatPr baseColWidth="10" defaultRowHeight="15" x14ac:dyDescent="0.25"/>
  <sheetData>
    <row r="5" spans="13:22" x14ac:dyDescent="0.25">
      <c r="M5" t="s">
        <v>78</v>
      </c>
      <c r="N5" t="s">
        <v>79</v>
      </c>
      <c r="O5" t="s">
        <v>80</v>
      </c>
      <c r="P5" t="s">
        <v>81</v>
      </c>
      <c r="Q5" t="s">
        <v>82</v>
      </c>
      <c r="R5" t="s">
        <v>83</v>
      </c>
      <c r="S5" t="s">
        <v>84</v>
      </c>
      <c r="T5" t="s">
        <v>85</v>
      </c>
      <c r="U5" t="s">
        <v>95</v>
      </c>
      <c r="V5" t="s">
        <v>96</v>
      </c>
    </row>
    <row r="6" spans="13:22" x14ac:dyDescent="0.25">
      <c r="M6" t="s">
        <v>97</v>
      </c>
      <c r="N6" t="s">
        <v>87</v>
      </c>
      <c r="O6" t="s">
        <v>93</v>
      </c>
    </row>
    <row r="7" spans="13:22" x14ac:dyDescent="0.25">
      <c r="M7" t="s">
        <v>88</v>
      </c>
      <c r="N7">
        <v>14</v>
      </c>
      <c r="O7">
        <v>31340</v>
      </c>
      <c r="P7">
        <v>42986</v>
      </c>
      <c r="Q7">
        <v>35739.285159999999</v>
      </c>
      <c r="R7">
        <v>35533.5</v>
      </c>
      <c r="S7">
        <v>3088.9169900000002</v>
      </c>
      <c r="T7">
        <v>8.6430000000000007E-2</v>
      </c>
      <c r="U7">
        <v>1</v>
      </c>
      <c r="V7">
        <v>14</v>
      </c>
    </row>
    <row r="8" spans="13:22" x14ac:dyDescent="0.25">
      <c r="M8" t="s">
        <v>94</v>
      </c>
      <c r="N8">
        <v>209</v>
      </c>
      <c r="O8">
        <v>27783.332030000001</v>
      </c>
      <c r="P8">
        <v>34506.265630000002</v>
      </c>
      <c r="Q8">
        <v>31642.712889999999</v>
      </c>
      <c r="R8">
        <v>32061.933590000001</v>
      </c>
      <c r="S8">
        <v>2068.39111</v>
      </c>
      <c r="T8">
        <v>6.5369999999999998E-2</v>
      </c>
      <c r="U8">
        <v>-1.2690900000000001</v>
      </c>
      <c r="V8">
        <v>14</v>
      </c>
    </row>
    <row r="12" spans="13:22" x14ac:dyDescent="0.25">
      <c r="M12" t="s">
        <v>78</v>
      </c>
      <c r="N12" t="s">
        <v>79</v>
      </c>
      <c r="O12" t="s">
        <v>80</v>
      </c>
      <c r="P12" t="s">
        <v>81</v>
      </c>
      <c r="Q12" t="s">
        <v>82</v>
      </c>
      <c r="R12" t="s">
        <v>83</v>
      </c>
      <c r="S12" t="s">
        <v>84</v>
      </c>
      <c r="T12" t="s">
        <v>85</v>
      </c>
      <c r="U12" t="s">
        <v>95</v>
      </c>
      <c r="V12" t="s">
        <v>96</v>
      </c>
    </row>
    <row r="13" spans="13:22" x14ac:dyDescent="0.25">
      <c r="M13" t="s">
        <v>97</v>
      </c>
      <c r="N13" t="s">
        <v>93</v>
      </c>
      <c r="O13" t="s">
        <v>87</v>
      </c>
    </row>
    <row r="14" spans="13:22" x14ac:dyDescent="0.25">
      <c r="M14" t="s">
        <v>88</v>
      </c>
      <c r="N14">
        <v>209</v>
      </c>
      <c r="O14">
        <v>27783.332030000001</v>
      </c>
      <c r="P14">
        <v>34506.265630000002</v>
      </c>
      <c r="Q14">
        <v>31642.712889999999</v>
      </c>
      <c r="R14">
        <v>32061.933590000001</v>
      </c>
      <c r="S14">
        <v>2068.39111</v>
      </c>
      <c r="T14">
        <v>6.5369999999999998E-2</v>
      </c>
      <c r="U14">
        <v>1</v>
      </c>
      <c r="V14">
        <v>209</v>
      </c>
    </row>
    <row r="15" spans="13:22" x14ac:dyDescent="0.25">
      <c r="M15" t="s">
        <v>89</v>
      </c>
      <c r="N15">
        <v>14</v>
      </c>
      <c r="O15">
        <v>31340</v>
      </c>
      <c r="P15">
        <v>42986</v>
      </c>
      <c r="Q15">
        <v>35739.285159999999</v>
      </c>
      <c r="R15">
        <v>35533.5</v>
      </c>
      <c r="S15">
        <v>3088.9169900000002</v>
      </c>
      <c r="T15">
        <v>8.6430000000000007E-2</v>
      </c>
      <c r="U15">
        <v>-3.54033</v>
      </c>
      <c r="V15">
        <v>14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85"/>
  <sheetViews>
    <sheetView zoomScale="85" zoomScaleNormal="85" workbookViewId="0">
      <selection activeCell="I70" sqref="I70"/>
    </sheetView>
  </sheetViews>
  <sheetFormatPr baseColWidth="10" defaultRowHeight="15" x14ac:dyDescent="0.25"/>
  <sheetData>
    <row r="1" spans="1:17" x14ac:dyDescent="0.25">
      <c r="A1" t="s">
        <v>55</v>
      </c>
      <c r="E1" t="s">
        <v>56</v>
      </c>
      <c r="F1" t="s">
        <v>57</v>
      </c>
      <c r="J1" t="s">
        <v>58</v>
      </c>
      <c r="N1" t="s">
        <v>59</v>
      </c>
      <c r="O1">
        <v>1</v>
      </c>
    </row>
    <row r="3" spans="1:17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  <c r="F3" t="s">
        <v>83</v>
      </c>
      <c r="G3" t="s">
        <v>84</v>
      </c>
      <c r="H3" t="s">
        <v>85</v>
      </c>
      <c r="J3" t="s">
        <v>78</v>
      </c>
      <c r="K3" t="s">
        <v>79</v>
      </c>
      <c r="L3" t="s">
        <v>80</v>
      </c>
      <c r="M3" t="s">
        <v>81</v>
      </c>
      <c r="N3" t="s">
        <v>82</v>
      </c>
      <c r="O3" t="s">
        <v>83</v>
      </c>
      <c r="P3" t="s">
        <v>84</v>
      </c>
      <c r="Q3" t="s">
        <v>85</v>
      </c>
    </row>
    <row r="4" spans="1:17" x14ac:dyDescent="0.25">
      <c r="A4" t="s">
        <v>90</v>
      </c>
      <c r="B4" t="s">
        <v>86</v>
      </c>
      <c r="C4" t="s">
        <v>87</v>
      </c>
      <c r="J4" t="s">
        <v>90</v>
      </c>
      <c r="K4" t="s">
        <v>86</v>
      </c>
      <c r="L4" t="s">
        <v>87</v>
      </c>
    </row>
    <row r="5" spans="1:17" x14ac:dyDescent="0.25">
      <c r="A5" t="s">
        <v>88</v>
      </c>
      <c r="B5">
        <v>200</v>
      </c>
      <c r="C5">
        <v>26428.359380000002</v>
      </c>
      <c r="D5">
        <v>29623.582030000001</v>
      </c>
      <c r="E5">
        <v>28173.01758</v>
      </c>
      <c r="F5">
        <v>28285.40625</v>
      </c>
      <c r="G5">
        <v>953.11517000000003</v>
      </c>
      <c r="H5">
        <v>3.3829999999999999E-2</v>
      </c>
      <c r="J5" t="s">
        <v>88</v>
      </c>
      <c r="K5">
        <v>200</v>
      </c>
      <c r="L5">
        <v>28261.283200000002</v>
      </c>
      <c r="M5">
        <v>28261.890630000002</v>
      </c>
      <c r="N5">
        <v>28261.617190000001</v>
      </c>
      <c r="O5">
        <v>28261.636719999999</v>
      </c>
      <c r="P5">
        <v>0.17515</v>
      </c>
      <c r="Q5">
        <v>1.0000000000000001E-5</v>
      </c>
    </row>
    <row r="6" spans="1:17" x14ac:dyDescent="0.25">
      <c r="A6" t="s">
        <v>89</v>
      </c>
      <c r="B6" t="s">
        <v>91</v>
      </c>
      <c r="J6" t="s">
        <v>89</v>
      </c>
      <c r="K6" t="s">
        <v>91</v>
      </c>
    </row>
    <row r="28" spans="1:18" x14ac:dyDescent="0.25">
      <c r="A28" t="s">
        <v>60</v>
      </c>
      <c r="E28" t="s">
        <v>75</v>
      </c>
      <c r="F28" t="s">
        <v>76</v>
      </c>
      <c r="K28" t="s">
        <v>62</v>
      </c>
      <c r="N28" t="s">
        <v>57</v>
      </c>
      <c r="P28" t="s">
        <v>63</v>
      </c>
    </row>
    <row r="30" spans="1:18" x14ac:dyDescent="0.25">
      <c r="A30" t="s">
        <v>78</v>
      </c>
      <c r="B30" t="s">
        <v>79</v>
      </c>
      <c r="C30" t="s">
        <v>80</v>
      </c>
      <c r="D30" t="s">
        <v>81</v>
      </c>
      <c r="E30" t="s">
        <v>82</v>
      </c>
      <c r="F30" t="s">
        <v>83</v>
      </c>
      <c r="G30" t="s">
        <v>84</v>
      </c>
      <c r="H30" t="s">
        <v>85</v>
      </c>
      <c r="K30" t="s">
        <v>78</v>
      </c>
      <c r="L30" t="s">
        <v>79</v>
      </c>
      <c r="M30" t="s">
        <v>80</v>
      </c>
      <c r="N30" t="s">
        <v>81</v>
      </c>
      <c r="O30" t="s">
        <v>82</v>
      </c>
      <c r="P30" t="s">
        <v>83</v>
      </c>
      <c r="Q30" t="s">
        <v>84</v>
      </c>
      <c r="R30" t="s">
        <v>85</v>
      </c>
    </row>
    <row r="31" spans="1:18" x14ac:dyDescent="0.25">
      <c r="A31" t="s">
        <v>90</v>
      </c>
      <c r="B31" t="s">
        <v>86</v>
      </c>
      <c r="C31" t="s">
        <v>87</v>
      </c>
      <c r="K31" t="s">
        <v>90</v>
      </c>
      <c r="L31" t="s">
        <v>86</v>
      </c>
      <c r="M31" t="s">
        <v>87</v>
      </c>
    </row>
    <row r="32" spans="1:18" x14ac:dyDescent="0.25">
      <c r="A32" t="s">
        <v>88</v>
      </c>
      <c r="B32">
        <v>200</v>
      </c>
      <c r="C32">
        <v>28170.53125</v>
      </c>
      <c r="D32">
        <v>28921.238280000001</v>
      </c>
      <c r="E32">
        <v>28404.871090000001</v>
      </c>
      <c r="F32">
        <v>28267.777340000001</v>
      </c>
      <c r="G32">
        <v>231.56897000000001</v>
      </c>
      <c r="H32">
        <v>8.1499999999999993E-3</v>
      </c>
      <c r="K32" t="s">
        <v>88</v>
      </c>
      <c r="L32">
        <v>200</v>
      </c>
      <c r="M32">
        <v>25888.738280000001</v>
      </c>
      <c r="N32">
        <v>33088.789060000003</v>
      </c>
      <c r="O32">
        <v>28899.011719999999</v>
      </c>
      <c r="P32">
        <v>28261.619139999999</v>
      </c>
      <c r="Q32">
        <v>2054.0993699999999</v>
      </c>
      <c r="R32">
        <v>7.1080000000000004E-2</v>
      </c>
    </row>
    <row r="33" spans="1:12" x14ac:dyDescent="0.25">
      <c r="A33" t="s">
        <v>89</v>
      </c>
      <c r="B33" t="s">
        <v>91</v>
      </c>
      <c r="K33" t="s">
        <v>89</v>
      </c>
      <c r="L33" t="s">
        <v>91</v>
      </c>
    </row>
    <row r="54" spans="1:8" x14ac:dyDescent="0.25">
      <c r="A54" t="s">
        <v>77</v>
      </c>
      <c r="E54">
        <v>80</v>
      </c>
      <c r="F54">
        <v>120</v>
      </c>
    </row>
    <row r="56" spans="1:8" x14ac:dyDescent="0.25">
      <c r="A56" t="s">
        <v>78</v>
      </c>
      <c r="B56" t="s">
        <v>79</v>
      </c>
      <c r="C56" t="s">
        <v>80</v>
      </c>
      <c r="D56" t="s">
        <v>81</v>
      </c>
      <c r="E56" t="s">
        <v>82</v>
      </c>
      <c r="F56" t="s">
        <v>83</v>
      </c>
      <c r="G56" t="s">
        <v>84</v>
      </c>
      <c r="H56" t="s">
        <v>85</v>
      </c>
    </row>
    <row r="57" spans="1:8" x14ac:dyDescent="0.25">
      <c r="A57" t="s">
        <v>90</v>
      </c>
      <c r="B57" t="s">
        <v>86</v>
      </c>
      <c r="C57" t="s">
        <v>87</v>
      </c>
    </row>
    <row r="58" spans="1:8" x14ac:dyDescent="0.25">
      <c r="A58" t="s">
        <v>88</v>
      </c>
      <c r="B58">
        <v>200</v>
      </c>
      <c r="C58">
        <v>15161.12695</v>
      </c>
      <c r="D58">
        <v>32451.523440000001</v>
      </c>
      <c r="E58">
        <v>26460.615229999999</v>
      </c>
      <c r="F58">
        <v>27788</v>
      </c>
      <c r="G58">
        <v>4864.9736300000004</v>
      </c>
      <c r="H58">
        <v>0.18386</v>
      </c>
    </row>
    <row r="59" spans="1:8" x14ac:dyDescent="0.25">
      <c r="A59" t="s">
        <v>89</v>
      </c>
      <c r="B59" t="s">
        <v>91</v>
      </c>
    </row>
    <row r="82" spans="1:6" x14ac:dyDescent="0.25">
      <c r="A82" t="s">
        <v>55</v>
      </c>
      <c r="E82" t="s">
        <v>56</v>
      </c>
      <c r="F82" t="s">
        <v>57</v>
      </c>
    </row>
    <row r="83" spans="1:6" x14ac:dyDescent="0.25">
      <c r="A83" t="s">
        <v>58</v>
      </c>
      <c r="E83" t="s">
        <v>59</v>
      </c>
      <c r="F83">
        <v>1</v>
      </c>
    </row>
    <row r="84" spans="1:6" x14ac:dyDescent="0.25">
      <c r="A84" t="s">
        <v>60</v>
      </c>
      <c r="E84" t="s">
        <v>56</v>
      </c>
      <c r="F84" t="s">
        <v>61</v>
      </c>
    </row>
    <row r="85" spans="1:6" x14ac:dyDescent="0.25">
      <c r="A85" t="s">
        <v>62</v>
      </c>
      <c r="D85" t="s">
        <v>57</v>
      </c>
      <c r="F85" t="s">
        <v>63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6"/>
  <sheetViews>
    <sheetView tabSelected="1" workbookViewId="0">
      <selection activeCell="D17" sqref="D17"/>
    </sheetView>
  </sheetViews>
  <sheetFormatPr baseColWidth="10" defaultRowHeight="15" x14ac:dyDescent="0.25"/>
  <cols>
    <col min="1" max="1" width="15.7109375" customWidth="1"/>
    <col min="2" max="2" width="14.5703125" bestFit="1" customWidth="1"/>
    <col min="17" max="17" width="18" customWidth="1"/>
  </cols>
  <sheetData>
    <row r="1" spans="1:17" x14ac:dyDescent="0.25">
      <c r="A1" s="21"/>
      <c r="B1" t="s">
        <v>54</v>
      </c>
      <c r="C1" s="22">
        <v>2002</v>
      </c>
      <c r="D1" s="22">
        <v>2003</v>
      </c>
      <c r="E1" s="22">
        <v>2004</v>
      </c>
      <c r="F1" s="22">
        <v>2005</v>
      </c>
      <c r="G1" s="22">
        <v>2006</v>
      </c>
      <c r="H1" s="22">
        <v>2007</v>
      </c>
      <c r="I1" s="22">
        <v>2008</v>
      </c>
      <c r="J1" s="22">
        <v>2009</v>
      </c>
      <c r="K1" s="22">
        <v>2010</v>
      </c>
      <c r="L1" s="22">
        <v>2011</v>
      </c>
      <c r="M1" s="22">
        <v>2012</v>
      </c>
      <c r="N1" s="22">
        <v>2013</v>
      </c>
      <c r="O1" s="22">
        <v>2014</v>
      </c>
      <c r="P1" s="23">
        <v>2015</v>
      </c>
    </row>
    <row r="2" spans="1:17" x14ac:dyDescent="0.25">
      <c r="A2" s="26" t="s">
        <v>20</v>
      </c>
      <c r="B2" t="s">
        <v>45</v>
      </c>
      <c r="C2" s="24">
        <v>3555</v>
      </c>
      <c r="D2" s="24">
        <v>6440</v>
      </c>
      <c r="E2" s="24">
        <v>10121</v>
      </c>
      <c r="F2" s="24">
        <v>10515</v>
      </c>
      <c r="G2" s="24">
        <v>10939</v>
      </c>
      <c r="H2" s="24">
        <v>11779</v>
      </c>
      <c r="I2" s="24">
        <v>12076</v>
      </c>
      <c r="J2" s="24">
        <v>10412</v>
      </c>
      <c r="K2" s="24">
        <v>13103</v>
      </c>
      <c r="L2" s="24">
        <v>13351</v>
      </c>
      <c r="M2" s="24">
        <v>13498</v>
      </c>
      <c r="N2" s="24">
        <v>14714</v>
      </c>
      <c r="O2" s="24">
        <v>16385</v>
      </c>
      <c r="P2" s="21">
        <v>16906</v>
      </c>
    </row>
    <row r="3" spans="1:17" x14ac:dyDescent="0.25">
      <c r="A3" s="26" t="s">
        <v>21</v>
      </c>
      <c r="B3" t="s">
        <v>47</v>
      </c>
      <c r="C3" s="24">
        <v>84805</v>
      </c>
      <c r="D3" s="24">
        <v>89210</v>
      </c>
      <c r="E3" s="24">
        <v>91079</v>
      </c>
      <c r="F3" s="24">
        <v>96040</v>
      </c>
      <c r="G3" s="24">
        <v>96805</v>
      </c>
      <c r="H3" s="24">
        <v>98784</v>
      </c>
      <c r="I3" s="24">
        <v>99219</v>
      </c>
      <c r="J3" s="24">
        <v>100814</v>
      </c>
      <c r="K3" s="24">
        <v>102408</v>
      </c>
      <c r="L3" s="24">
        <v>104298</v>
      </c>
      <c r="M3" s="24">
        <v>105630</v>
      </c>
      <c r="N3" s="24">
        <v>109279</v>
      </c>
      <c r="O3" s="24">
        <v>113843</v>
      </c>
      <c r="P3" s="21">
        <v>113856</v>
      </c>
    </row>
    <row r="4" spans="1:17" x14ac:dyDescent="0.25">
      <c r="A4" s="26" t="s">
        <v>22</v>
      </c>
      <c r="B4" t="s">
        <v>46</v>
      </c>
      <c r="C4" s="24">
        <v>590939</v>
      </c>
      <c r="D4" s="24">
        <v>590379</v>
      </c>
      <c r="E4" s="24">
        <v>666528</v>
      </c>
      <c r="F4" s="24">
        <v>732092</v>
      </c>
      <c r="G4" s="24">
        <v>835806</v>
      </c>
      <c r="H4" s="24">
        <v>952135</v>
      </c>
      <c r="I4" s="24">
        <v>1057390</v>
      </c>
      <c r="J4" s="24">
        <v>1143631</v>
      </c>
      <c r="K4" s="24">
        <v>1277419</v>
      </c>
      <c r="L4" s="24">
        <v>1455062</v>
      </c>
      <c r="M4" s="24">
        <v>1618834</v>
      </c>
      <c r="N4" s="24">
        <v>1770681</v>
      </c>
      <c r="O4" s="24">
        <v>1912662</v>
      </c>
      <c r="P4" s="21">
        <v>2017779</v>
      </c>
    </row>
    <row r="5" spans="1:17" x14ac:dyDescent="0.25">
      <c r="A5" s="26" t="s">
        <v>23</v>
      </c>
      <c r="B5" t="s">
        <v>44</v>
      </c>
      <c r="C5" s="24">
        <v>679299</v>
      </c>
      <c r="D5" s="24">
        <v>686029</v>
      </c>
      <c r="E5" s="24">
        <v>767728</v>
      </c>
      <c r="F5" s="24">
        <v>838647</v>
      </c>
      <c r="G5" s="24">
        <v>943550</v>
      </c>
      <c r="H5" s="24">
        <v>1062698</v>
      </c>
      <c r="I5" s="24">
        <v>1168685</v>
      </c>
      <c r="J5" s="24">
        <v>1254857</v>
      </c>
      <c r="K5" s="24">
        <v>1392930</v>
      </c>
      <c r="L5" s="24">
        <v>1572711</v>
      </c>
      <c r="M5" s="24">
        <v>1737962</v>
      </c>
      <c r="N5" s="24">
        <v>1894674</v>
      </c>
      <c r="O5" s="24">
        <v>2042890</v>
      </c>
      <c r="P5" s="21">
        <v>2148541</v>
      </c>
      <c r="Q5" s="31">
        <f>1/STDEV(C5:P5)</f>
        <v>1.9665805337750838E-6</v>
      </c>
    </row>
    <row r="6" spans="1:17" x14ac:dyDescent="0.25">
      <c r="A6" s="26" t="s">
        <v>5</v>
      </c>
      <c r="B6" t="s">
        <v>39</v>
      </c>
      <c r="C6" s="21">
        <v>30.73</v>
      </c>
      <c r="D6" s="21">
        <v>32.29</v>
      </c>
      <c r="E6" s="21">
        <v>32.159999999999997</v>
      </c>
      <c r="F6" s="21">
        <v>32.29</v>
      </c>
      <c r="G6" s="21">
        <v>29.55</v>
      </c>
      <c r="H6" s="21">
        <v>30.57</v>
      </c>
      <c r="I6" s="21">
        <v>30.6</v>
      </c>
      <c r="J6" s="21">
        <v>25.43</v>
      </c>
      <c r="K6" s="21">
        <v>23.67</v>
      </c>
      <c r="L6" s="21">
        <v>23.27</v>
      </c>
      <c r="M6" s="21">
        <v>24.22</v>
      </c>
      <c r="N6" s="21">
        <v>26.87</v>
      </c>
      <c r="O6" s="21">
        <v>27.09</v>
      </c>
      <c r="P6" s="21">
        <v>24.86</v>
      </c>
      <c r="Q6" s="31">
        <f>1/STDEV(C6:P6)</f>
        <v>0.29328846344450854</v>
      </c>
    </row>
    <row r="7" spans="1:17" x14ac:dyDescent="0.25">
      <c r="A7" s="35" t="s">
        <v>18</v>
      </c>
      <c r="B7" s="36" t="s">
        <v>18</v>
      </c>
      <c r="C7" s="30">
        <v>39601.425407925402</v>
      </c>
      <c r="D7" s="30">
        <v>39007.257575757598</v>
      </c>
      <c r="E7" s="30">
        <v>42986</v>
      </c>
      <c r="F7" s="30">
        <v>35834</v>
      </c>
      <c r="G7" s="30">
        <v>35505</v>
      </c>
      <c r="H7" s="30">
        <v>37460</v>
      </c>
      <c r="I7" s="30">
        <v>36191</v>
      </c>
      <c r="J7" s="30">
        <v>31562</v>
      </c>
      <c r="K7" s="30">
        <v>33192</v>
      </c>
      <c r="L7" s="30">
        <v>34115</v>
      </c>
      <c r="M7" s="30">
        <v>35562</v>
      </c>
      <c r="N7" s="30">
        <v>34326</v>
      </c>
      <c r="O7" s="30">
        <v>33669</v>
      </c>
      <c r="P7" s="30">
        <v>31340</v>
      </c>
      <c r="Q7" s="37">
        <f>1/STDEV(C7:P7)</f>
        <v>3.1195599950339508E-4</v>
      </c>
    </row>
    <row r="8" spans="1:17" x14ac:dyDescent="0.25">
      <c r="A8" s="26" t="s">
        <v>19</v>
      </c>
      <c r="B8" t="s">
        <v>48</v>
      </c>
      <c r="C8" s="21"/>
      <c r="D8" s="21"/>
      <c r="E8" s="21"/>
      <c r="F8" s="21"/>
      <c r="G8" s="21"/>
      <c r="H8" s="24">
        <v>531291</v>
      </c>
      <c r="I8" s="24">
        <v>719527</v>
      </c>
      <c r="J8" s="24">
        <v>563419</v>
      </c>
      <c r="K8" s="24">
        <v>871675</v>
      </c>
      <c r="L8" s="24">
        <v>720739</v>
      </c>
      <c r="M8" s="24">
        <v>718603</v>
      </c>
      <c r="N8" s="24">
        <v>569258</v>
      </c>
      <c r="O8" s="24">
        <v>500122</v>
      </c>
      <c r="P8" s="21">
        <v>437646</v>
      </c>
    </row>
    <row r="9" spans="1:17" ht="23.25" x14ac:dyDescent="0.25">
      <c r="A9" s="22" t="s">
        <v>24</v>
      </c>
      <c r="B9" t="s">
        <v>49</v>
      </c>
      <c r="C9" s="21"/>
      <c r="D9" s="21"/>
      <c r="E9" s="24">
        <v>1706</v>
      </c>
      <c r="F9" s="24">
        <v>1755.1</v>
      </c>
      <c r="G9" s="24">
        <v>1732.8</v>
      </c>
      <c r="H9" s="24">
        <v>1807.4</v>
      </c>
      <c r="I9" s="24">
        <v>1843.1</v>
      </c>
      <c r="J9" s="24">
        <v>1938.3</v>
      </c>
      <c r="K9" s="24">
        <v>1953.9</v>
      </c>
      <c r="L9" s="24">
        <v>1791</v>
      </c>
      <c r="M9" s="24">
        <v>1823.7</v>
      </c>
      <c r="N9" s="24">
        <v>2638.48</v>
      </c>
      <c r="O9" s="24">
        <v>2613.1999999999998</v>
      </c>
      <c r="P9" s="25">
        <f>1986+737.33</f>
        <v>2723.33</v>
      </c>
    </row>
    <row r="10" spans="1:17" ht="23.25" x14ac:dyDescent="0.25">
      <c r="A10" s="22" t="s">
        <v>25</v>
      </c>
      <c r="B10" t="s">
        <v>50</v>
      </c>
      <c r="C10" s="21"/>
      <c r="D10" s="21"/>
      <c r="E10" s="24">
        <v>588</v>
      </c>
      <c r="F10" s="24">
        <v>457.6</v>
      </c>
      <c r="G10" s="24">
        <v>379.8</v>
      </c>
      <c r="H10" s="24">
        <v>437.4</v>
      </c>
      <c r="I10" s="24">
        <v>466.4</v>
      </c>
      <c r="J10" s="24">
        <v>492.8</v>
      </c>
      <c r="K10" s="24">
        <v>581.51</v>
      </c>
      <c r="L10" s="24">
        <v>428.8</v>
      </c>
      <c r="M10" s="24">
        <v>416.9</v>
      </c>
      <c r="N10" s="24">
        <v>650.26</v>
      </c>
      <c r="O10" s="24">
        <v>638.79999999999995</v>
      </c>
      <c r="P10" s="25">
        <f>295+249.24</f>
        <v>544.24</v>
      </c>
    </row>
    <row r="11" spans="1:17" ht="23.25" x14ac:dyDescent="0.25">
      <c r="A11" s="22" t="s">
        <v>26</v>
      </c>
      <c r="B11" t="s">
        <v>51</v>
      </c>
      <c r="C11" s="21"/>
      <c r="D11" s="21"/>
      <c r="E11" s="24">
        <v>420</v>
      </c>
      <c r="F11" s="24">
        <v>502.2</v>
      </c>
      <c r="G11" s="24">
        <v>628.79999999999995</v>
      </c>
      <c r="H11" s="24">
        <v>535.6</v>
      </c>
      <c r="I11" s="24">
        <v>493.4</v>
      </c>
      <c r="J11" s="24">
        <v>391.5</v>
      </c>
      <c r="K11" s="24">
        <v>359.5</v>
      </c>
      <c r="L11" s="24">
        <v>302.7</v>
      </c>
      <c r="M11" s="24">
        <v>449.8</v>
      </c>
      <c r="N11" s="24">
        <v>464.34</v>
      </c>
      <c r="O11" s="24">
        <v>463.2</v>
      </c>
      <c r="P11" s="25">
        <f>402+51</f>
        <v>453</v>
      </c>
    </row>
    <row r="12" spans="1:17" ht="23.25" x14ac:dyDescent="0.25">
      <c r="A12" s="22" t="s">
        <v>27</v>
      </c>
      <c r="B12" t="s">
        <v>52</v>
      </c>
      <c r="C12" s="21"/>
      <c r="D12" s="21"/>
      <c r="E12" s="24">
        <v>2714</v>
      </c>
      <c r="F12" s="24">
        <v>2714.9</v>
      </c>
      <c r="G12" s="24">
        <v>2741.4</v>
      </c>
      <c r="H12" s="24">
        <v>2780.4</v>
      </c>
      <c r="I12" s="24">
        <v>2802.9</v>
      </c>
      <c r="J12" s="24">
        <v>2822.6</v>
      </c>
      <c r="K12" s="24">
        <v>2894.91</v>
      </c>
      <c r="L12" s="24">
        <v>2522.5</v>
      </c>
      <c r="M12" s="24">
        <v>2690.4</v>
      </c>
      <c r="N12" s="24">
        <v>3753.08</v>
      </c>
      <c r="O12" s="24">
        <v>3715.2</v>
      </c>
      <c r="P12" s="24">
        <f>SUM(P9:P11)</f>
        <v>3720.5699999999997</v>
      </c>
    </row>
    <row r="13" spans="1:17" x14ac:dyDescent="0.25">
      <c r="A13" s="23" t="s">
        <v>28</v>
      </c>
      <c r="B13" t="s">
        <v>53</v>
      </c>
      <c r="C13" s="21"/>
      <c r="D13" s="21"/>
      <c r="E13" s="21"/>
      <c r="F13" s="21"/>
      <c r="G13" s="21"/>
      <c r="H13" s="20">
        <v>3552</v>
      </c>
      <c r="I13" s="20">
        <v>623</v>
      </c>
      <c r="J13" s="20">
        <v>1345</v>
      </c>
      <c r="K13" s="20">
        <v>1988</v>
      </c>
      <c r="L13" s="20">
        <v>945</v>
      </c>
      <c r="M13" s="20">
        <v>2485</v>
      </c>
      <c r="N13" s="20">
        <v>1413</v>
      </c>
      <c r="O13" s="20">
        <v>1912</v>
      </c>
      <c r="P13" s="20">
        <v>1922</v>
      </c>
    </row>
    <row r="16" spans="1:17" x14ac:dyDescent="0.25">
      <c r="I16" s="29"/>
    </row>
  </sheetData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C18"/>
  <sheetViews>
    <sheetView workbookViewId="0">
      <selection activeCell="J21" sqref="J21"/>
    </sheetView>
  </sheetViews>
  <sheetFormatPr baseColWidth="10" defaultRowHeight="15" x14ac:dyDescent="0.25"/>
  <cols>
    <col min="1" max="1" width="17.5703125" customWidth="1"/>
    <col min="2" max="2" width="18.85546875" bestFit="1" customWidth="1"/>
    <col min="3" max="3" width="21.5703125" customWidth="1"/>
    <col min="4" max="4" width="18" customWidth="1"/>
    <col min="5" max="6" width="7" customWidth="1"/>
    <col min="7" max="15" width="8" customWidth="1"/>
    <col min="16" max="16" width="12.5703125" bestFit="1" customWidth="1"/>
  </cols>
  <sheetData>
    <row r="3" spans="1:3" x14ac:dyDescent="0.25">
      <c r="A3" s="27" t="s">
        <v>29</v>
      </c>
      <c r="B3" t="s">
        <v>32</v>
      </c>
      <c r="C3" t="s">
        <v>33</v>
      </c>
    </row>
    <row r="4" spans="1:3" x14ac:dyDescent="0.25">
      <c r="A4" s="28">
        <v>2002</v>
      </c>
      <c r="B4" s="19"/>
      <c r="C4" s="19"/>
    </row>
    <row r="5" spans="1:3" x14ac:dyDescent="0.25">
      <c r="A5" s="28">
        <v>2003</v>
      </c>
      <c r="B5" s="19"/>
      <c r="C5" s="19"/>
    </row>
    <row r="6" spans="1:3" x14ac:dyDescent="0.25">
      <c r="A6" s="28">
        <v>2004</v>
      </c>
      <c r="B6" s="19">
        <v>42986</v>
      </c>
      <c r="C6" s="19"/>
    </row>
    <row r="7" spans="1:3" x14ac:dyDescent="0.25">
      <c r="A7" s="28">
        <v>2005</v>
      </c>
      <c r="B7" s="19">
        <v>35834</v>
      </c>
      <c r="C7" s="19"/>
    </row>
    <row r="8" spans="1:3" x14ac:dyDescent="0.25">
      <c r="A8" s="28">
        <v>2006</v>
      </c>
      <c r="B8" s="19">
        <v>35505</v>
      </c>
      <c r="C8" s="19"/>
    </row>
    <row r="9" spans="1:3" x14ac:dyDescent="0.25">
      <c r="A9" s="28">
        <v>2007</v>
      </c>
      <c r="B9" s="19">
        <v>37460</v>
      </c>
      <c r="C9" s="19">
        <v>531291</v>
      </c>
    </row>
    <row r="10" spans="1:3" x14ac:dyDescent="0.25">
      <c r="A10" s="28">
        <v>2008</v>
      </c>
      <c r="B10" s="19">
        <v>36191</v>
      </c>
      <c r="C10" s="19">
        <v>719527</v>
      </c>
    </row>
    <row r="11" spans="1:3" x14ac:dyDescent="0.25">
      <c r="A11" s="28">
        <v>2009</v>
      </c>
      <c r="B11" s="19">
        <v>31562</v>
      </c>
      <c r="C11" s="19">
        <v>563419</v>
      </c>
    </row>
    <row r="12" spans="1:3" x14ac:dyDescent="0.25">
      <c r="A12" s="28">
        <v>2010</v>
      </c>
      <c r="B12" s="19">
        <v>33192</v>
      </c>
      <c r="C12" s="19">
        <v>871675</v>
      </c>
    </row>
    <row r="13" spans="1:3" x14ac:dyDescent="0.25">
      <c r="A13" s="28">
        <v>2011</v>
      </c>
      <c r="B13" s="19">
        <v>34115</v>
      </c>
      <c r="C13" s="19">
        <v>720739</v>
      </c>
    </row>
    <row r="14" spans="1:3" x14ac:dyDescent="0.25">
      <c r="A14" s="28">
        <v>2012</v>
      </c>
      <c r="B14" s="19">
        <v>35562</v>
      </c>
      <c r="C14" s="19">
        <v>718603</v>
      </c>
    </row>
    <row r="15" spans="1:3" x14ac:dyDescent="0.25">
      <c r="A15" s="28">
        <v>2013</v>
      </c>
      <c r="B15" s="19">
        <v>34326</v>
      </c>
      <c r="C15" s="19">
        <v>569258</v>
      </c>
    </row>
    <row r="16" spans="1:3" x14ac:dyDescent="0.25">
      <c r="A16" s="28">
        <v>2014</v>
      </c>
      <c r="B16" s="19">
        <v>33669</v>
      </c>
      <c r="C16" s="19">
        <v>500122</v>
      </c>
    </row>
    <row r="17" spans="1:3" x14ac:dyDescent="0.25">
      <c r="A17" s="28">
        <v>2015</v>
      </c>
      <c r="B17" s="19">
        <v>31340</v>
      </c>
      <c r="C17" s="19">
        <v>437646</v>
      </c>
    </row>
    <row r="18" spans="1:3" x14ac:dyDescent="0.25">
      <c r="A18" s="28" t="s">
        <v>30</v>
      </c>
      <c r="B18" s="19">
        <v>421742</v>
      </c>
      <c r="C18" s="19">
        <v>5632280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V23"/>
  <sheetViews>
    <sheetView workbookViewId="0">
      <selection activeCell="M22" sqref="M22"/>
    </sheetView>
  </sheetViews>
  <sheetFormatPr baseColWidth="10" defaultRowHeight="15" x14ac:dyDescent="0.25"/>
  <cols>
    <col min="1" max="1" width="26.140625" bestFit="1" customWidth="1"/>
  </cols>
  <sheetData>
    <row r="1" spans="1:74" x14ac:dyDescent="0.25">
      <c r="A1" t="s">
        <v>34</v>
      </c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  <c r="AR1">
        <v>42</v>
      </c>
      <c r="AS1">
        <v>43</v>
      </c>
      <c r="AT1">
        <v>44</v>
      </c>
      <c r="AU1">
        <v>45</v>
      </c>
      <c r="AV1">
        <v>46</v>
      </c>
      <c r="AW1">
        <v>47</v>
      </c>
      <c r="AX1">
        <v>48</v>
      </c>
      <c r="AY1">
        <v>49</v>
      </c>
      <c r="AZ1">
        <v>50</v>
      </c>
      <c r="BA1">
        <v>51</v>
      </c>
      <c r="BB1">
        <v>52</v>
      </c>
      <c r="BC1">
        <v>53</v>
      </c>
      <c r="BD1">
        <v>54</v>
      </c>
      <c r="BE1">
        <v>55</v>
      </c>
      <c r="BF1">
        <v>56</v>
      </c>
      <c r="BG1">
        <v>57</v>
      </c>
      <c r="BH1">
        <v>58</v>
      </c>
      <c r="BI1">
        <v>59</v>
      </c>
      <c r="BJ1">
        <v>60</v>
      </c>
      <c r="BK1">
        <v>61</v>
      </c>
      <c r="BL1">
        <v>62</v>
      </c>
      <c r="BM1">
        <v>63</v>
      </c>
      <c r="BN1">
        <v>64</v>
      </c>
      <c r="BO1">
        <v>65</v>
      </c>
      <c r="BP1">
        <v>66</v>
      </c>
      <c r="BQ1">
        <v>67</v>
      </c>
      <c r="BR1">
        <v>68</v>
      </c>
      <c r="BS1">
        <v>69</v>
      </c>
      <c r="BT1">
        <v>70</v>
      </c>
      <c r="BU1">
        <v>71</v>
      </c>
      <c r="BV1">
        <v>72</v>
      </c>
    </row>
    <row r="2" spans="1:74" x14ac:dyDescent="0.25">
      <c r="A2" t="s">
        <v>35</v>
      </c>
      <c r="B2" t="s">
        <v>36</v>
      </c>
    </row>
    <row r="3" spans="1:74" x14ac:dyDescent="0.25">
      <c r="A3" t="s">
        <v>37</v>
      </c>
      <c r="B3">
        <v>1</v>
      </c>
      <c r="C3">
        <v>1.89</v>
      </c>
      <c r="D3">
        <v>1.85239</v>
      </c>
      <c r="E3">
        <v>7.1600900000000003</v>
      </c>
      <c r="F3">
        <v>6.61998</v>
      </c>
      <c r="G3">
        <v>7.5544799999999999</v>
      </c>
      <c r="H3">
        <v>6.8769099999999996</v>
      </c>
      <c r="I3">
        <v>6.2790800000000004</v>
      </c>
      <c r="J3">
        <v>5.8829399999999996</v>
      </c>
      <c r="K3">
        <v>5.5922700000000001</v>
      </c>
      <c r="L3">
        <v>5.3611300000000002</v>
      </c>
      <c r="M3">
        <v>5.1933100000000003</v>
      </c>
      <c r="N3">
        <v>5.0565699999999998</v>
      </c>
      <c r="O3">
        <v>4.9518700000000004</v>
      </c>
      <c r="P3">
        <v>4.8912100000000001</v>
      </c>
      <c r="Q3">
        <v>4.8302500000000004</v>
      </c>
      <c r="R3">
        <v>4.7928800000000003</v>
      </c>
      <c r="S3">
        <v>4.7590700000000004</v>
      </c>
      <c r="T3">
        <v>4.7413100000000004</v>
      </c>
      <c r="U3">
        <v>4.7351400000000003</v>
      </c>
      <c r="V3">
        <v>4.7353399999999999</v>
      </c>
      <c r="W3">
        <v>4.7478800000000003</v>
      </c>
      <c r="X3">
        <v>4.7563199999999997</v>
      </c>
      <c r="Y3">
        <v>4.7404099999999998</v>
      </c>
      <c r="Z3">
        <v>4.7618499999999999</v>
      </c>
      <c r="AA3">
        <v>4.75014</v>
      </c>
      <c r="AB3">
        <v>4.7410600000000001</v>
      </c>
      <c r="AC3">
        <v>4.7566699999999997</v>
      </c>
      <c r="AD3">
        <v>4.7511099999999997</v>
      </c>
      <c r="AE3">
        <v>4.7483399999999998</v>
      </c>
      <c r="AF3">
        <v>4.7521399999999998</v>
      </c>
      <c r="AG3">
        <v>4.7543800000000003</v>
      </c>
      <c r="AH3">
        <v>4.7593899999999998</v>
      </c>
      <c r="AI3">
        <v>4.7469700000000001</v>
      </c>
      <c r="AJ3">
        <v>4.7490300000000003</v>
      </c>
      <c r="AK3">
        <v>4.76396</v>
      </c>
      <c r="AL3">
        <v>4.7446000000000002</v>
      </c>
      <c r="AM3">
        <v>4.7469700000000001</v>
      </c>
      <c r="AN3">
        <v>4.7385200000000003</v>
      </c>
      <c r="AO3">
        <v>4.7530099999999997</v>
      </c>
      <c r="AP3">
        <v>4.7636799999999999</v>
      </c>
      <c r="AQ3">
        <v>4.77102</v>
      </c>
      <c r="AR3">
        <v>4.7766599999999997</v>
      </c>
      <c r="AS3">
        <v>4.7602000000000002</v>
      </c>
      <c r="AT3">
        <v>4.7768699999999997</v>
      </c>
      <c r="AU3">
        <v>4.7805299999999997</v>
      </c>
      <c r="AV3">
        <v>4.7911999999999999</v>
      </c>
      <c r="AW3">
        <v>4.7858700000000001</v>
      </c>
      <c r="AX3">
        <v>4.7666899999999996</v>
      </c>
      <c r="AY3">
        <v>4.75875</v>
      </c>
      <c r="AZ3">
        <v>4.7511099999999997</v>
      </c>
      <c r="BA3">
        <v>4.7455600000000002</v>
      </c>
      <c r="BB3">
        <v>4.7377799999999999</v>
      </c>
      <c r="BC3">
        <v>4.7556900000000004</v>
      </c>
      <c r="BD3">
        <v>4.7511099999999997</v>
      </c>
      <c r="BE3">
        <v>4.74099</v>
      </c>
      <c r="BF3">
        <v>4.7437500000000004</v>
      </c>
      <c r="BG3">
        <v>4.7543499999999996</v>
      </c>
      <c r="BH3">
        <v>4.7551500000000004</v>
      </c>
      <c r="BI3">
        <v>4.7565099999999996</v>
      </c>
      <c r="BJ3">
        <v>4.76755</v>
      </c>
      <c r="BK3">
        <v>4.7488400000000004</v>
      </c>
      <c r="BL3">
        <v>4.7518500000000001</v>
      </c>
      <c r="BM3">
        <v>4.7382900000000001</v>
      </c>
      <c r="BN3">
        <v>4.7435999999999998</v>
      </c>
      <c r="BO3">
        <v>4.74864</v>
      </c>
      <c r="BP3">
        <v>4.7410399999999999</v>
      </c>
      <c r="BQ3">
        <v>4.7576099999999997</v>
      </c>
      <c r="BR3">
        <v>4.7662699999999996</v>
      </c>
      <c r="BS3">
        <v>4.7799300000000002</v>
      </c>
      <c r="BT3">
        <v>4.7771999999999997</v>
      </c>
      <c r="BU3">
        <v>4.7618799999999997</v>
      </c>
      <c r="BV3">
        <v>4.77895</v>
      </c>
    </row>
    <row r="4" spans="1:74" x14ac:dyDescent="0.25">
      <c r="A4" t="s">
        <v>38</v>
      </c>
      <c r="B4">
        <v>1</v>
      </c>
      <c r="C4">
        <v>1</v>
      </c>
      <c r="D4">
        <v>1.89</v>
      </c>
      <c r="E4">
        <v>1.85239</v>
      </c>
      <c r="F4">
        <v>7.1600900000000003</v>
      </c>
      <c r="G4">
        <v>6.61998</v>
      </c>
      <c r="H4">
        <v>7.5544799999999999</v>
      </c>
      <c r="I4">
        <v>6.8769099999999996</v>
      </c>
      <c r="J4">
        <v>6.2790800000000004</v>
      </c>
      <c r="K4">
        <v>5.8829399999999996</v>
      </c>
      <c r="L4">
        <v>5.5922700000000001</v>
      </c>
      <c r="M4">
        <v>5.3611300000000002</v>
      </c>
      <c r="N4">
        <v>5.1933100000000003</v>
      </c>
      <c r="O4">
        <v>5.0565699999999998</v>
      </c>
      <c r="P4">
        <v>4.9518700000000004</v>
      </c>
      <c r="Q4">
        <v>4.8912100000000001</v>
      </c>
      <c r="R4">
        <v>4.8302500000000004</v>
      </c>
      <c r="S4">
        <v>4.7928800000000003</v>
      </c>
      <c r="T4">
        <v>4.7590700000000004</v>
      </c>
      <c r="U4">
        <v>4.7413100000000004</v>
      </c>
      <c r="V4">
        <v>4.7351400000000003</v>
      </c>
      <c r="W4">
        <v>4.7353399999999999</v>
      </c>
      <c r="X4">
        <v>4.7478800000000003</v>
      </c>
      <c r="Y4">
        <v>4.7563199999999997</v>
      </c>
      <c r="Z4">
        <v>4.7404099999999998</v>
      </c>
      <c r="AA4">
        <v>4.7618499999999999</v>
      </c>
      <c r="AB4">
        <v>4.75014</v>
      </c>
      <c r="AC4">
        <v>4.7410600000000001</v>
      </c>
      <c r="AD4">
        <v>4.7566699999999997</v>
      </c>
      <c r="AE4">
        <v>4.7511099999999997</v>
      </c>
      <c r="AF4">
        <v>4.7483399999999998</v>
      </c>
      <c r="AG4">
        <v>4.7521399999999998</v>
      </c>
      <c r="AH4">
        <v>4.7543800000000003</v>
      </c>
      <c r="AI4">
        <v>4.7593899999999998</v>
      </c>
      <c r="AJ4">
        <v>4.7469700000000001</v>
      </c>
      <c r="AK4">
        <v>4.7490300000000003</v>
      </c>
      <c r="AL4">
        <v>4.76396</v>
      </c>
      <c r="AM4">
        <v>4.7446000000000002</v>
      </c>
      <c r="AN4">
        <v>4.7469700000000001</v>
      </c>
      <c r="AO4">
        <v>4.7385200000000003</v>
      </c>
      <c r="AP4">
        <v>4.7530099999999997</v>
      </c>
      <c r="AQ4">
        <v>4.7636799999999999</v>
      </c>
      <c r="AR4">
        <v>4.77102</v>
      </c>
      <c r="AS4">
        <v>4.7766599999999997</v>
      </c>
      <c r="AT4">
        <v>4.7602000000000002</v>
      </c>
      <c r="AU4">
        <v>4.7768699999999997</v>
      </c>
      <c r="AV4">
        <v>4.7805299999999997</v>
      </c>
      <c r="AW4">
        <v>4.7911999999999999</v>
      </c>
      <c r="AX4">
        <v>4.7858700000000001</v>
      </c>
      <c r="AY4">
        <v>4.7666899999999996</v>
      </c>
      <c r="AZ4">
        <v>4.75875</v>
      </c>
      <c r="BA4">
        <v>4.7511099999999997</v>
      </c>
      <c r="BB4">
        <v>4.7455600000000002</v>
      </c>
      <c r="BC4">
        <v>4.7377799999999999</v>
      </c>
      <c r="BD4">
        <v>4.7556900000000004</v>
      </c>
      <c r="BE4">
        <v>4.7511099999999997</v>
      </c>
      <c r="BF4">
        <v>4.74099</v>
      </c>
      <c r="BG4">
        <v>4.7437500000000004</v>
      </c>
      <c r="BH4">
        <v>4.7543499999999996</v>
      </c>
      <c r="BI4">
        <v>4.7551500000000004</v>
      </c>
      <c r="BJ4">
        <v>4.7565099999999996</v>
      </c>
      <c r="BK4">
        <v>4.76755</v>
      </c>
      <c r="BL4">
        <v>4.7488400000000004</v>
      </c>
      <c r="BM4">
        <v>4.7518500000000001</v>
      </c>
      <c r="BN4">
        <v>4.7382900000000001</v>
      </c>
      <c r="BO4">
        <v>4.7435999999999998</v>
      </c>
      <c r="BP4">
        <v>4.74864</v>
      </c>
      <c r="BQ4">
        <v>4.7410399999999999</v>
      </c>
      <c r="BR4">
        <v>4.7576099999999997</v>
      </c>
      <c r="BS4">
        <v>4.7662699999999996</v>
      </c>
      <c r="BT4">
        <v>4.7799300000000002</v>
      </c>
      <c r="BU4">
        <v>4.7771999999999997</v>
      </c>
      <c r="BV4">
        <v>4.7618799999999997</v>
      </c>
    </row>
    <row r="5" spans="1:74" x14ac:dyDescent="0.25">
      <c r="A5" t="s">
        <v>41</v>
      </c>
      <c r="B5">
        <v>12</v>
      </c>
      <c r="C5">
        <v>1.575</v>
      </c>
      <c r="D5">
        <v>2.3095699999999999</v>
      </c>
      <c r="E5">
        <v>1.6403099999999999</v>
      </c>
      <c r="F5">
        <v>2.04433</v>
      </c>
      <c r="G5">
        <v>0.5161</v>
      </c>
      <c r="H5">
        <v>0.91030999999999995</v>
      </c>
      <c r="I5">
        <v>1.05169</v>
      </c>
      <c r="J5">
        <v>0.96579000000000004</v>
      </c>
      <c r="K5">
        <v>0.95035999999999998</v>
      </c>
      <c r="L5">
        <v>0.96679000000000004</v>
      </c>
      <c r="M5">
        <v>0.96269000000000005</v>
      </c>
      <c r="N5">
        <v>0.97223999999999999</v>
      </c>
      <c r="O5">
        <v>0.98845000000000005</v>
      </c>
      <c r="P5">
        <v>0.97724</v>
      </c>
      <c r="Q5">
        <v>0.99065000000000003</v>
      </c>
      <c r="R5">
        <v>0.98758000000000001</v>
      </c>
      <c r="S5">
        <v>0.99560000000000004</v>
      </c>
      <c r="T5">
        <v>0.99856</v>
      </c>
      <c r="U5">
        <v>0.99983</v>
      </c>
      <c r="V5">
        <v>1.0051699999999999</v>
      </c>
      <c r="W5">
        <v>1.0010699999999999</v>
      </c>
      <c r="X5">
        <v>0.98985000000000001</v>
      </c>
      <c r="Y5">
        <v>1.01352</v>
      </c>
      <c r="Z5">
        <v>0.98980000000000001</v>
      </c>
      <c r="AA5">
        <v>0.99751999999999996</v>
      </c>
      <c r="AB5">
        <v>1.0094000000000001</v>
      </c>
      <c r="AC5">
        <v>0.99412999999999996</v>
      </c>
      <c r="AD5">
        <v>0.99961999999999995</v>
      </c>
      <c r="AE5">
        <v>1.0023599999999999</v>
      </c>
      <c r="AF5">
        <v>1.0003500000000001</v>
      </c>
      <c r="AG5">
        <v>1.00207</v>
      </c>
      <c r="AH5">
        <v>0.99282000000000004</v>
      </c>
      <c r="AI5">
        <v>1.00343</v>
      </c>
      <c r="AJ5">
        <v>1.00705</v>
      </c>
      <c r="AK5">
        <v>0.98748000000000002</v>
      </c>
      <c r="AL5">
        <v>1.00498</v>
      </c>
      <c r="AM5">
        <v>0.99524000000000001</v>
      </c>
      <c r="AN5">
        <v>1.0088200000000001</v>
      </c>
      <c r="AO5">
        <v>1.0025900000000001</v>
      </c>
      <c r="AP5">
        <v>1.0017499999999999</v>
      </c>
      <c r="AQ5">
        <v>1.0015700000000001</v>
      </c>
      <c r="AR5">
        <v>0.99075999999999997</v>
      </c>
      <c r="AS5">
        <v>1.01173</v>
      </c>
      <c r="AT5">
        <v>0.99873000000000001</v>
      </c>
      <c r="AU5">
        <v>1.00481</v>
      </c>
      <c r="AV5">
        <v>0.99539999999999995</v>
      </c>
      <c r="AW5">
        <v>0.99145000000000005</v>
      </c>
      <c r="AX5">
        <v>0.99977000000000005</v>
      </c>
      <c r="AY5">
        <v>0.99756999999999996</v>
      </c>
      <c r="AZ5">
        <v>0.99853999999999998</v>
      </c>
      <c r="BA5">
        <v>0.99699000000000004</v>
      </c>
      <c r="BB5">
        <v>1.0103200000000001</v>
      </c>
      <c r="BC5">
        <v>0.99424999999999997</v>
      </c>
      <c r="BD5">
        <v>0.99578</v>
      </c>
      <c r="BE5">
        <v>1.0032700000000001</v>
      </c>
      <c r="BF5">
        <v>1.00471</v>
      </c>
      <c r="BG5">
        <v>0.99839</v>
      </c>
      <c r="BH5">
        <v>1.00057</v>
      </c>
      <c r="BI5">
        <v>1.0053300000000001</v>
      </c>
      <c r="BJ5">
        <v>0.98856999999999995</v>
      </c>
      <c r="BK5">
        <v>1.0052099999999999</v>
      </c>
      <c r="BL5">
        <v>0.99256999999999995</v>
      </c>
      <c r="BM5">
        <v>1.00522</v>
      </c>
      <c r="BN5">
        <v>1.00143</v>
      </c>
      <c r="BO5">
        <v>0.99521000000000004</v>
      </c>
      <c r="BP5">
        <v>1.0097499999999999</v>
      </c>
      <c r="BQ5">
        <v>1.0012399999999999</v>
      </c>
      <c r="BR5">
        <v>1.0053399999999999</v>
      </c>
      <c r="BS5">
        <v>0.99619999999999997</v>
      </c>
      <c r="BT5">
        <v>0.99295999999999995</v>
      </c>
      <c r="BU5">
        <v>1.01169</v>
      </c>
      <c r="BV5">
        <v>0.99428000000000005</v>
      </c>
    </row>
    <row r="6" spans="1:74" x14ac:dyDescent="0.25">
      <c r="A6" t="s">
        <v>39</v>
      </c>
      <c r="B6">
        <v>12</v>
      </c>
      <c r="C6">
        <v>10</v>
      </c>
      <c r="D6">
        <v>23.564609999999998</v>
      </c>
      <c r="E6">
        <v>10</v>
      </c>
      <c r="F6">
        <v>22.11121</v>
      </c>
      <c r="G6">
        <v>10</v>
      </c>
      <c r="H6">
        <v>10</v>
      </c>
      <c r="I6">
        <v>11.51826</v>
      </c>
      <c r="J6">
        <v>11.87335</v>
      </c>
      <c r="K6">
        <v>11.87045</v>
      </c>
      <c r="L6">
        <v>11.970980000000001</v>
      </c>
      <c r="M6">
        <v>11.89681</v>
      </c>
      <c r="N6">
        <v>11.87933</v>
      </c>
      <c r="O6">
        <v>11.99044</v>
      </c>
      <c r="P6">
        <v>11.862819999999999</v>
      </c>
      <c r="Q6">
        <v>11.900230000000001</v>
      </c>
      <c r="R6">
        <v>11.84407</v>
      </c>
      <c r="S6">
        <v>11.875730000000001</v>
      </c>
      <c r="T6">
        <v>11.90302</v>
      </c>
      <c r="U6">
        <v>11.91653</v>
      </c>
      <c r="V6">
        <v>11.97762</v>
      </c>
      <c r="W6">
        <v>11.958769999999999</v>
      </c>
      <c r="X6">
        <v>11.816409999999999</v>
      </c>
      <c r="Y6">
        <v>12.01638</v>
      </c>
      <c r="Z6">
        <v>11.840260000000001</v>
      </c>
      <c r="AA6">
        <v>11.84</v>
      </c>
      <c r="AB6">
        <v>11.97418</v>
      </c>
      <c r="AC6">
        <v>11.86487</v>
      </c>
      <c r="AD6">
        <v>11.87421</v>
      </c>
      <c r="AE6">
        <v>11.90921</v>
      </c>
      <c r="AF6">
        <v>11.90381</v>
      </c>
      <c r="AG6">
        <v>11.92285</v>
      </c>
      <c r="AH6">
        <v>11.824780000000001</v>
      </c>
      <c r="AI6">
        <v>11.89634</v>
      </c>
      <c r="AJ6">
        <v>11.97499</v>
      </c>
      <c r="AK6">
        <v>11.78801</v>
      </c>
      <c r="AL6">
        <v>11.89509</v>
      </c>
      <c r="AM6">
        <v>11.832520000000001</v>
      </c>
      <c r="AN6">
        <v>11.95823</v>
      </c>
      <c r="AO6">
        <v>11.95265</v>
      </c>
      <c r="AP6">
        <v>11.94669</v>
      </c>
      <c r="AQ6">
        <v>11.947039999999999</v>
      </c>
      <c r="AR6">
        <v>11.82269</v>
      </c>
      <c r="AS6">
        <v>12.00272</v>
      </c>
      <c r="AT6">
        <v>11.945690000000001</v>
      </c>
      <c r="AU6">
        <v>11.99399</v>
      </c>
      <c r="AV6">
        <v>11.912280000000001</v>
      </c>
      <c r="AW6">
        <v>11.823539999999999</v>
      </c>
      <c r="AX6">
        <v>11.868370000000001</v>
      </c>
      <c r="AY6">
        <v>11.85934</v>
      </c>
      <c r="AZ6">
        <v>11.86103</v>
      </c>
      <c r="BA6">
        <v>11.83919</v>
      </c>
      <c r="BB6">
        <v>11.981030000000001</v>
      </c>
      <c r="BC6">
        <v>11.8672</v>
      </c>
      <c r="BD6">
        <v>11.82849</v>
      </c>
      <c r="BE6">
        <v>11.8925</v>
      </c>
      <c r="BF6">
        <v>11.941549999999999</v>
      </c>
      <c r="BG6">
        <v>11.895709999999999</v>
      </c>
      <c r="BH6">
        <v>11.90052</v>
      </c>
      <c r="BI6">
        <v>11.96054</v>
      </c>
      <c r="BJ6">
        <v>11.7964</v>
      </c>
      <c r="BK6">
        <v>11.90456</v>
      </c>
      <c r="BL6">
        <v>11.80861</v>
      </c>
      <c r="BM6">
        <v>11.904249999999999</v>
      </c>
      <c r="BN6">
        <v>11.9079</v>
      </c>
      <c r="BO6">
        <v>11.83825</v>
      </c>
      <c r="BP6">
        <v>11.97287</v>
      </c>
      <c r="BQ6">
        <v>11.94591</v>
      </c>
      <c r="BR6">
        <v>11.98789</v>
      </c>
      <c r="BS6">
        <v>11.908239999999999</v>
      </c>
      <c r="BT6">
        <v>11.831160000000001</v>
      </c>
      <c r="BU6">
        <v>12.00802</v>
      </c>
      <c r="BV6">
        <v>11.89672</v>
      </c>
    </row>
    <row r="7" spans="1:74" x14ac:dyDescent="0.25">
      <c r="A7" t="s">
        <v>40</v>
      </c>
      <c r="B7">
        <v>1</v>
      </c>
      <c r="C7">
        <v>12</v>
      </c>
      <c r="D7">
        <v>10</v>
      </c>
      <c r="E7">
        <v>23.564609999999998</v>
      </c>
      <c r="F7">
        <v>10</v>
      </c>
      <c r="G7">
        <v>22.11121</v>
      </c>
      <c r="H7">
        <v>10</v>
      </c>
      <c r="I7">
        <v>10</v>
      </c>
      <c r="J7">
        <v>11.51826</v>
      </c>
      <c r="K7">
        <v>11.87335</v>
      </c>
      <c r="L7">
        <v>11.87045</v>
      </c>
      <c r="M7">
        <v>11.970980000000001</v>
      </c>
      <c r="N7">
        <v>11.89681</v>
      </c>
      <c r="O7">
        <v>11.87933</v>
      </c>
      <c r="P7">
        <v>11.99044</v>
      </c>
      <c r="Q7">
        <v>11.862819999999999</v>
      </c>
      <c r="R7">
        <v>11.900230000000001</v>
      </c>
      <c r="S7">
        <v>11.84407</v>
      </c>
      <c r="T7">
        <v>11.875730000000001</v>
      </c>
      <c r="U7">
        <v>11.90302</v>
      </c>
      <c r="V7">
        <v>11.91653</v>
      </c>
      <c r="W7">
        <v>11.97762</v>
      </c>
      <c r="X7">
        <v>11.958769999999999</v>
      </c>
      <c r="Y7">
        <v>11.816409999999999</v>
      </c>
      <c r="Z7">
        <v>12.01638</v>
      </c>
      <c r="AA7">
        <v>11.840260000000001</v>
      </c>
      <c r="AB7">
        <v>11.84</v>
      </c>
      <c r="AC7">
        <v>11.97418</v>
      </c>
      <c r="AD7">
        <v>11.86487</v>
      </c>
      <c r="AE7">
        <v>11.87421</v>
      </c>
      <c r="AF7">
        <v>11.90921</v>
      </c>
      <c r="AG7">
        <v>11.90381</v>
      </c>
      <c r="AH7">
        <v>11.92285</v>
      </c>
      <c r="AI7">
        <v>11.824780000000001</v>
      </c>
      <c r="AJ7">
        <v>11.89634</v>
      </c>
      <c r="AK7">
        <v>11.97499</v>
      </c>
      <c r="AL7">
        <v>11.78801</v>
      </c>
      <c r="AM7">
        <v>11.89509</v>
      </c>
      <c r="AN7">
        <v>11.832520000000001</v>
      </c>
      <c r="AO7">
        <v>11.95823</v>
      </c>
      <c r="AP7">
        <v>11.95265</v>
      </c>
      <c r="AQ7">
        <v>11.94669</v>
      </c>
      <c r="AR7">
        <v>11.947039999999999</v>
      </c>
      <c r="AS7">
        <v>11.82269</v>
      </c>
      <c r="AT7">
        <v>12.00272</v>
      </c>
      <c r="AU7">
        <v>11.945690000000001</v>
      </c>
      <c r="AV7">
        <v>11.99399</v>
      </c>
      <c r="AW7">
        <v>11.912280000000001</v>
      </c>
      <c r="AX7">
        <v>11.823539999999999</v>
      </c>
      <c r="AY7">
        <v>11.868370000000001</v>
      </c>
      <c r="AZ7">
        <v>11.85934</v>
      </c>
      <c r="BA7">
        <v>11.86103</v>
      </c>
      <c r="BB7">
        <v>11.83919</v>
      </c>
      <c r="BC7">
        <v>11.981030000000001</v>
      </c>
      <c r="BD7">
        <v>11.8672</v>
      </c>
      <c r="BE7">
        <v>11.82849</v>
      </c>
      <c r="BF7">
        <v>11.8925</v>
      </c>
      <c r="BG7">
        <v>11.941549999999999</v>
      </c>
      <c r="BH7">
        <v>11.895709999999999</v>
      </c>
      <c r="BI7">
        <v>11.90052</v>
      </c>
      <c r="BJ7">
        <v>11.96054</v>
      </c>
      <c r="BK7">
        <v>11.7964</v>
      </c>
      <c r="BL7">
        <v>11.90456</v>
      </c>
      <c r="BM7">
        <v>11.80861</v>
      </c>
      <c r="BN7">
        <v>11.904249999999999</v>
      </c>
      <c r="BO7">
        <v>11.9079</v>
      </c>
      <c r="BP7">
        <v>11.83825</v>
      </c>
      <c r="BQ7">
        <v>11.97287</v>
      </c>
      <c r="BR7">
        <v>11.94591</v>
      </c>
      <c r="BS7">
        <v>11.98789</v>
      </c>
      <c r="BT7">
        <v>11.908239999999999</v>
      </c>
      <c r="BU7">
        <v>11.831160000000001</v>
      </c>
      <c r="BV7">
        <v>12.00802</v>
      </c>
    </row>
    <row r="9" spans="1:74" x14ac:dyDescent="0.25">
      <c r="C9">
        <f>C3/C4*C6/C7</f>
        <v>1.575</v>
      </c>
      <c r="D9">
        <f t="shared" ref="D9:L9" si="0">D3/D4*D6/D7</f>
        <v>2.3095686729047618</v>
      </c>
      <c r="E9">
        <f t="shared" si="0"/>
        <v>1.6403094880234497</v>
      </c>
      <c r="F9">
        <f t="shared" si="0"/>
        <v>2.0443286044700555</v>
      </c>
      <c r="G9">
        <f t="shared" si="0"/>
        <v>0.51610181824965495</v>
      </c>
      <c r="H9">
        <f t="shared" si="0"/>
        <v>0.91030884984803717</v>
      </c>
      <c r="I9">
        <f t="shared" si="0"/>
        <v>1.0516943801911034</v>
      </c>
      <c r="J9">
        <f t="shared" si="0"/>
        <v>0.96579464974052842</v>
      </c>
      <c r="K9">
        <f t="shared" si="0"/>
        <v>0.95035885441878243</v>
      </c>
      <c r="L9">
        <f t="shared" si="0"/>
        <v>0.96678683792467379</v>
      </c>
    </row>
    <row r="12" spans="1:74" x14ac:dyDescent="0.25">
      <c r="A12" t="s">
        <v>34</v>
      </c>
      <c r="B12">
        <v>0</v>
      </c>
      <c r="C12">
        <v>1</v>
      </c>
      <c r="D12">
        <v>2</v>
      </c>
      <c r="E12">
        <v>3</v>
      </c>
      <c r="F12">
        <v>4</v>
      </c>
      <c r="G12">
        <v>5</v>
      </c>
      <c r="H12">
        <v>6</v>
      </c>
      <c r="I12">
        <v>7</v>
      </c>
      <c r="J12">
        <v>8</v>
      </c>
      <c r="K12">
        <v>9</v>
      </c>
      <c r="L12">
        <v>10</v>
      </c>
      <c r="M12">
        <v>11</v>
      </c>
      <c r="N12">
        <v>12</v>
      </c>
      <c r="O12">
        <v>13</v>
      </c>
      <c r="P12">
        <v>14</v>
      </c>
      <c r="Q12">
        <v>15</v>
      </c>
      <c r="R12">
        <v>16</v>
      </c>
      <c r="S12">
        <v>17</v>
      </c>
      <c r="T12">
        <v>18</v>
      </c>
      <c r="U12">
        <v>19</v>
      </c>
      <c r="V12">
        <v>20</v>
      </c>
      <c r="W12">
        <v>21</v>
      </c>
      <c r="X12">
        <v>22</v>
      </c>
      <c r="Y12">
        <v>23</v>
      </c>
      <c r="Z12">
        <v>24</v>
      </c>
      <c r="AA12">
        <v>25</v>
      </c>
      <c r="AB12">
        <v>26</v>
      </c>
      <c r="AC12">
        <v>27</v>
      </c>
      <c r="AD12">
        <v>28</v>
      </c>
      <c r="AE12">
        <v>29</v>
      </c>
      <c r="AF12">
        <v>30</v>
      </c>
      <c r="AG12">
        <v>31</v>
      </c>
      <c r="AH12">
        <v>32</v>
      </c>
      <c r="AI12">
        <v>33</v>
      </c>
      <c r="AJ12">
        <v>34</v>
      </c>
      <c r="AK12">
        <v>35</v>
      </c>
      <c r="AL12">
        <v>36</v>
      </c>
      <c r="AM12">
        <v>37</v>
      </c>
      <c r="AN12">
        <v>38</v>
      </c>
      <c r="AO12">
        <v>39</v>
      </c>
      <c r="AP12">
        <v>40</v>
      </c>
      <c r="AQ12">
        <v>41</v>
      </c>
      <c r="AR12">
        <v>42</v>
      </c>
      <c r="AS12">
        <v>43</v>
      </c>
      <c r="AT12">
        <v>44</v>
      </c>
      <c r="AU12">
        <v>45</v>
      </c>
      <c r="AV12">
        <v>46</v>
      </c>
      <c r="AW12">
        <v>47</v>
      </c>
      <c r="AX12">
        <v>48</v>
      </c>
      <c r="AY12">
        <v>49</v>
      </c>
      <c r="AZ12">
        <v>50</v>
      </c>
      <c r="BA12">
        <v>51</v>
      </c>
      <c r="BB12">
        <v>52</v>
      </c>
      <c r="BC12">
        <v>53</v>
      </c>
      <c r="BD12">
        <v>54</v>
      </c>
      <c r="BE12">
        <v>55</v>
      </c>
      <c r="BF12">
        <v>56</v>
      </c>
      <c r="BG12">
        <v>57</v>
      </c>
      <c r="BH12">
        <v>58</v>
      </c>
      <c r="BI12">
        <v>59</v>
      </c>
      <c r="BJ12">
        <v>60</v>
      </c>
      <c r="BK12">
        <v>61</v>
      </c>
      <c r="BL12">
        <v>62</v>
      </c>
      <c r="BM12">
        <v>63</v>
      </c>
      <c r="BN12">
        <v>64</v>
      </c>
      <c r="BO12">
        <v>65</v>
      </c>
      <c r="BP12">
        <v>66</v>
      </c>
      <c r="BQ12">
        <v>67</v>
      </c>
      <c r="BR12">
        <v>68</v>
      </c>
      <c r="BS12">
        <v>69</v>
      </c>
      <c r="BT12">
        <v>70</v>
      </c>
      <c r="BU12">
        <v>71</v>
      </c>
      <c r="BV12">
        <v>72</v>
      </c>
    </row>
    <row r="13" spans="1:74" x14ac:dyDescent="0.25">
      <c r="A13" t="s">
        <v>35</v>
      </c>
      <c r="B13" t="s">
        <v>36</v>
      </c>
    </row>
    <row r="14" spans="1:74" x14ac:dyDescent="0.25">
      <c r="A14" t="s">
        <v>37</v>
      </c>
      <c r="B14">
        <v>1</v>
      </c>
      <c r="C14">
        <v>1.89</v>
      </c>
      <c r="D14">
        <v>3.3810500000000001</v>
      </c>
      <c r="E14">
        <v>3.2578100000000001</v>
      </c>
      <c r="F14">
        <v>3.9628000000000001</v>
      </c>
      <c r="G14">
        <v>4.1439000000000004</v>
      </c>
      <c r="H14">
        <v>4.3644400000000001</v>
      </c>
      <c r="I14">
        <v>4.5047899999999998</v>
      </c>
      <c r="J14">
        <v>4.6120200000000002</v>
      </c>
      <c r="K14">
        <v>4.7096999999999998</v>
      </c>
      <c r="L14">
        <v>4.7442700000000002</v>
      </c>
      <c r="M14">
        <v>4.7826199999999996</v>
      </c>
      <c r="N14">
        <v>4.7913100000000002</v>
      </c>
      <c r="O14">
        <v>4.7913800000000002</v>
      </c>
      <c r="P14">
        <v>4.8075599999999996</v>
      </c>
      <c r="Q14">
        <v>4.7960200000000004</v>
      </c>
      <c r="R14">
        <v>4.7917100000000001</v>
      </c>
      <c r="S14">
        <v>4.7778400000000003</v>
      </c>
      <c r="T14">
        <v>4.7714299999999996</v>
      </c>
      <c r="U14">
        <v>4.7705200000000003</v>
      </c>
      <c r="V14">
        <v>4.7718100000000003</v>
      </c>
      <c r="W14">
        <v>4.7828200000000001</v>
      </c>
      <c r="X14">
        <v>4.7881600000000004</v>
      </c>
      <c r="Y14">
        <v>4.7684699999999998</v>
      </c>
      <c r="Z14">
        <v>4.78573</v>
      </c>
      <c r="AA14">
        <v>4.7701399999999996</v>
      </c>
      <c r="AB14">
        <v>4.75746</v>
      </c>
      <c r="AC14">
        <v>4.7697500000000002</v>
      </c>
      <c r="AD14">
        <v>4.7614400000000003</v>
      </c>
      <c r="AE14">
        <v>4.7563399999999998</v>
      </c>
      <c r="AF14">
        <v>4.7581899999999999</v>
      </c>
      <c r="AG14">
        <v>4.7588800000000004</v>
      </c>
      <c r="AH14">
        <v>4.7626400000000002</v>
      </c>
      <c r="AI14">
        <v>4.7492999999999999</v>
      </c>
      <c r="AJ14">
        <v>4.7506199999999996</v>
      </c>
      <c r="AK14">
        <v>4.7649900000000001</v>
      </c>
      <c r="AL14">
        <v>4.7452399999999999</v>
      </c>
      <c r="AM14">
        <v>4.7473299999999998</v>
      </c>
      <c r="AN14">
        <v>4.7386799999999996</v>
      </c>
      <c r="AO14">
        <v>4.7530299999999999</v>
      </c>
      <c r="AP14">
        <v>4.7636200000000004</v>
      </c>
      <c r="AQ14">
        <v>4.7709099999999998</v>
      </c>
      <c r="AR14">
        <v>4.7765300000000002</v>
      </c>
      <c r="AS14">
        <v>4.7600600000000002</v>
      </c>
      <c r="AT14">
        <v>4.7767400000000002</v>
      </c>
      <c r="AU14">
        <v>4.7804099999999998</v>
      </c>
      <c r="AV14">
        <v>4.7911000000000001</v>
      </c>
      <c r="AW14">
        <v>4.7857799999999999</v>
      </c>
      <c r="AX14">
        <v>4.7666199999999996</v>
      </c>
      <c r="AY14">
        <v>4.7586899999999996</v>
      </c>
      <c r="AZ14">
        <v>4.7510599999999998</v>
      </c>
      <c r="BA14">
        <v>4.74552</v>
      </c>
      <c r="BB14">
        <v>4.7377500000000001</v>
      </c>
      <c r="BC14">
        <v>4.7556700000000003</v>
      </c>
      <c r="BD14">
        <v>4.7510899999999996</v>
      </c>
      <c r="BE14">
        <v>4.7409800000000004</v>
      </c>
      <c r="BF14">
        <v>4.7437399999999998</v>
      </c>
      <c r="BG14">
        <v>4.7543499999999996</v>
      </c>
      <c r="BH14">
        <v>4.7551500000000004</v>
      </c>
      <c r="BI14">
        <v>4.7565099999999996</v>
      </c>
      <c r="BJ14">
        <v>4.76755</v>
      </c>
      <c r="BK14">
        <v>4.7488400000000004</v>
      </c>
      <c r="BL14">
        <v>4.7518500000000001</v>
      </c>
      <c r="BM14">
        <v>4.7382900000000001</v>
      </c>
      <c r="BN14">
        <v>4.7435999999999998</v>
      </c>
      <c r="BO14">
        <v>4.74864</v>
      </c>
      <c r="BP14">
        <v>4.7410399999999999</v>
      </c>
      <c r="BQ14">
        <v>4.7576200000000002</v>
      </c>
      <c r="BR14">
        <v>4.7662699999999996</v>
      </c>
      <c r="BS14">
        <v>4.7799300000000002</v>
      </c>
      <c r="BT14">
        <v>4.7771999999999997</v>
      </c>
      <c r="BU14">
        <v>4.7618799999999997</v>
      </c>
      <c r="BV14">
        <v>4.77895</v>
      </c>
    </row>
    <row r="15" spans="1:74" x14ac:dyDescent="0.25">
      <c r="A15" t="s">
        <v>38</v>
      </c>
      <c r="B15">
        <v>30</v>
      </c>
      <c r="C15">
        <v>1</v>
      </c>
      <c r="D15">
        <v>1.89</v>
      </c>
      <c r="E15">
        <v>3.3810500000000001</v>
      </c>
      <c r="F15">
        <v>3.2578100000000001</v>
      </c>
      <c r="G15">
        <v>3.9628000000000001</v>
      </c>
      <c r="H15">
        <v>4.1439000000000004</v>
      </c>
      <c r="I15">
        <v>4.3644400000000001</v>
      </c>
      <c r="J15">
        <v>4.5047899999999998</v>
      </c>
      <c r="K15">
        <v>4.6120200000000002</v>
      </c>
      <c r="L15">
        <v>4.7096999999999998</v>
      </c>
      <c r="M15">
        <v>4.7442700000000002</v>
      </c>
      <c r="N15">
        <v>4.7826199999999996</v>
      </c>
      <c r="O15">
        <v>4.7913100000000002</v>
      </c>
      <c r="P15">
        <v>4.7913800000000002</v>
      </c>
      <c r="Q15">
        <v>4.8075599999999996</v>
      </c>
      <c r="R15">
        <v>4.7960200000000004</v>
      </c>
      <c r="S15">
        <v>4.7917100000000001</v>
      </c>
      <c r="T15">
        <v>4.7778400000000003</v>
      </c>
      <c r="U15">
        <v>4.7714299999999996</v>
      </c>
      <c r="V15">
        <v>4.7705200000000003</v>
      </c>
      <c r="W15">
        <v>4.7718100000000003</v>
      </c>
      <c r="X15">
        <v>4.7828200000000001</v>
      </c>
      <c r="Y15">
        <v>4.7881600000000004</v>
      </c>
      <c r="Z15">
        <v>4.7684699999999998</v>
      </c>
      <c r="AA15">
        <v>4.78573</v>
      </c>
      <c r="AB15">
        <v>4.7701399999999996</v>
      </c>
      <c r="AC15">
        <v>4.75746</v>
      </c>
      <c r="AD15">
        <v>4.7697500000000002</v>
      </c>
      <c r="AE15">
        <v>4.7614400000000003</v>
      </c>
      <c r="AF15">
        <v>4.7563399999999998</v>
      </c>
      <c r="AG15">
        <v>4.7581899999999999</v>
      </c>
      <c r="AH15">
        <v>4.7588800000000004</v>
      </c>
      <c r="AI15">
        <v>4.7626400000000002</v>
      </c>
      <c r="AJ15">
        <v>4.7492999999999999</v>
      </c>
      <c r="AK15">
        <v>4.7506199999999996</v>
      </c>
      <c r="AL15">
        <v>4.7649900000000001</v>
      </c>
      <c r="AM15">
        <v>4.7452399999999999</v>
      </c>
      <c r="AN15">
        <v>4.7473299999999998</v>
      </c>
      <c r="AO15">
        <v>4.7386799999999996</v>
      </c>
      <c r="AP15">
        <v>4.7530299999999999</v>
      </c>
      <c r="AQ15">
        <v>4.7636200000000004</v>
      </c>
      <c r="AR15">
        <v>4.7709099999999998</v>
      </c>
      <c r="AS15">
        <v>4.7765300000000002</v>
      </c>
      <c r="AT15">
        <v>4.7600600000000002</v>
      </c>
      <c r="AU15">
        <v>4.7767400000000002</v>
      </c>
      <c r="AV15">
        <v>4.7804099999999998</v>
      </c>
      <c r="AW15">
        <v>4.7911000000000001</v>
      </c>
      <c r="AX15">
        <v>4.7857799999999999</v>
      </c>
      <c r="AY15">
        <v>4.7666199999999996</v>
      </c>
      <c r="AZ15">
        <v>4.7586899999999996</v>
      </c>
      <c r="BA15">
        <v>4.7510599999999998</v>
      </c>
      <c r="BB15">
        <v>4.74552</v>
      </c>
      <c r="BC15">
        <v>4.7377500000000001</v>
      </c>
      <c r="BD15">
        <v>4.7556700000000003</v>
      </c>
      <c r="BE15">
        <v>4.7510899999999996</v>
      </c>
      <c r="BF15">
        <v>4.7409800000000004</v>
      </c>
      <c r="BG15">
        <v>4.7437399999999998</v>
      </c>
      <c r="BH15">
        <v>4.7543499999999996</v>
      </c>
      <c r="BI15">
        <v>4.7551500000000004</v>
      </c>
      <c r="BJ15">
        <v>4.7565099999999996</v>
      </c>
      <c r="BK15">
        <v>4.76755</v>
      </c>
      <c r="BL15">
        <v>4.7488400000000004</v>
      </c>
      <c r="BM15">
        <v>4.7518500000000001</v>
      </c>
      <c r="BN15">
        <v>4.7382900000000001</v>
      </c>
      <c r="BO15">
        <v>4.7435999999999998</v>
      </c>
      <c r="BP15">
        <v>4.74864</v>
      </c>
      <c r="BQ15">
        <v>4.7410399999999999</v>
      </c>
      <c r="BR15">
        <v>4.7576200000000002</v>
      </c>
      <c r="BS15">
        <v>4.7662699999999996</v>
      </c>
      <c r="BT15">
        <v>4.7799300000000002</v>
      </c>
      <c r="BU15">
        <v>4.7771999999999997</v>
      </c>
      <c r="BV15">
        <v>4.7618799999999997</v>
      </c>
    </row>
    <row r="16" spans="1:74" x14ac:dyDescent="0.25">
      <c r="A16" t="s">
        <v>41</v>
      </c>
      <c r="B16">
        <v>1.333E-2</v>
      </c>
      <c r="C16">
        <v>2.1761599999999999</v>
      </c>
      <c r="D16">
        <v>1.2947299999999999</v>
      </c>
      <c r="E16">
        <v>1.2208399999999999</v>
      </c>
      <c r="F16">
        <v>1.09276</v>
      </c>
      <c r="G16">
        <v>1.0799700000000001</v>
      </c>
      <c r="H16">
        <v>1.0466800000000001</v>
      </c>
      <c r="I16">
        <v>1.03755</v>
      </c>
      <c r="J16">
        <v>1.03626</v>
      </c>
      <c r="K16">
        <v>1.0084299999999999</v>
      </c>
      <c r="L16">
        <v>1.0181100000000001</v>
      </c>
      <c r="M16">
        <v>1.0024900000000001</v>
      </c>
      <c r="N16">
        <v>1.00237</v>
      </c>
      <c r="O16">
        <v>1.01102</v>
      </c>
      <c r="P16">
        <v>0.99367000000000005</v>
      </c>
      <c r="Q16">
        <v>1.0018899999999999</v>
      </c>
      <c r="R16">
        <v>0.99517999999999995</v>
      </c>
      <c r="S16">
        <v>1.00038</v>
      </c>
      <c r="T16">
        <v>1.00139</v>
      </c>
      <c r="U16">
        <v>1.00125</v>
      </c>
      <c r="V16">
        <v>1.00562</v>
      </c>
      <c r="W16">
        <v>1.00088</v>
      </c>
      <c r="X16">
        <v>0.98929999999999996</v>
      </c>
      <c r="Y16">
        <v>1.0127900000000001</v>
      </c>
      <c r="Z16">
        <v>0.98895</v>
      </c>
      <c r="AA16">
        <v>0.99673</v>
      </c>
      <c r="AB16">
        <v>1.0086299999999999</v>
      </c>
      <c r="AC16">
        <v>0.99343000000000004</v>
      </c>
      <c r="AD16">
        <v>0.99902999999999997</v>
      </c>
      <c r="AE16">
        <v>1.00186</v>
      </c>
      <c r="AF16">
        <v>0.99992000000000003</v>
      </c>
      <c r="AG16">
        <v>1.00173</v>
      </c>
      <c r="AH16">
        <v>0.99255000000000004</v>
      </c>
      <c r="AI16">
        <v>1.00322</v>
      </c>
      <c r="AJ16">
        <v>1.00688</v>
      </c>
      <c r="AK16">
        <v>0.98736000000000002</v>
      </c>
      <c r="AL16">
        <v>1.0048900000000001</v>
      </c>
      <c r="AM16">
        <v>0.99517</v>
      </c>
      <c r="AN16">
        <v>1.00878</v>
      </c>
      <c r="AO16">
        <v>1.0025599999999999</v>
      </c>
      <c r="AP16">
        <v>1.00173</v>
      </c>
      <c r="AQ16">
        <v>1.00156</v>
      </c>
      <c r="AR16">
        <v>0.99075000000000002</v>
      </c>
      <c r="AS16">
        <v>1.01173</v>
      </c>
      <c r="AT16">
        <v>0.99873000000000001</v>
      </c>
      <c r="AU16">
        <v>1.00481</v>
      </c>
      <c r="AV16">
        <v>0.99541000000000002</v>
      </c>
      <c r="AW16">
        <v>0.99145000000000005</v>
      </c>
      <c r="AX16">
        <v>0.99977000000000005</v>
      </c>
      <c r="AY16">
        <v>0.99758000000000002</v>
      </c>
      <c r="AZ16">
        <v>0.99853999999999998</v>
      </c>
      <c r="BA16">
        <v>0.99699000000000004</v>
      </c>
      <c r="BB16">
        <v>1.0103200000000001</v>
      </c>
      <c r="BC16">
        <v>0.99424999999999997</v>
      </c>
      <c r="BD16">
        <v>0.99578</v>
      </c>
      <c r="BE16">
        <v>1.0032700000000001</v>
      </c>
      <c r="BF16">
        <v>1.00471</v>
      </c>
      <c r="BG16">
        <v>0.99839</v>
      </c>
      <c r="BH16">
        <v>1.00057</v>
      </c>
      <c r="BI16">
        <v>1.0053300000000001</v>
      </c>
      <c r="BJ16">
        <v>0.98856999999999995</v>
      </c>
      <c r="BK16">
        <v>1.0052099999999999</v>
      </c>
      <c r="BL16">
        <v>0.99256999999999995</v>
      </c>
      <c r="BM16">
        <v>1.00522</v>
      </c>
      <c r="BN16">
        <v>1.00143</v>
      </c>
      <c r="BO16">
        <v>0.99521000000000004</v>
      </c>
      <c r="BP16">
        <v>1.0097499999999999</v>
      </c>
      <c r="BQ16">
        <v>1.0012399999999999</v>
      </c>
      <c r="BR16">
        <v>1.0053399999999999</v>
      </c>
      <c r="BS16">
        <v>0.99619999999999997</v>
      </c>
      <c r="BT16">
        <v>0.99295999999999995</v>
      </c>
      <c r="BU16">
        <v>1.01169</v>
      </c>
      <c r="BV16">
        <v>0.99428000000000005</v>
      </c>
    </row>
    <row r="17" spans="1:74" x14ac:dyDescent="0.25">
      <c r="A17" t="s">
        <v>39</v>
      </c>
      <c r="B17">
        <v>12</v>
      </c>
      <c r="C17">
        <v>13.816879999999999</v>
      </c>
      <c r="D17">
        <v>10</v>
      </c>
      <c r="E17">
        <v>12.67024</v>
      </c>
      <c r="F17">
        <v>11.38242</v>
      </c>
      <c r="G17">
        <v>11.755420000000001</v>
      </c>
      <c r="H17">
        <v>11.682399999999999</v>
      </c>
      <c r="I17">
        <v>11.74344</v>
      </c>
      <c r="J17">
        <v>11.88636</v>
      </c>
      <c r="K17">
        <v>11.737970000000001</v>
      </c>
      <c r="L17">
        <v>11.863479999999999</v>
      </c>
      <c r="M17">
        <v>11.797599999999999</v>
      </c>
      <c r="N17">
        <v>11.8041</v>
      </c>
      <c r="O17">
        <v>11.933999999999999</v>
      </c>
      <c r="P17">
        <v>11.818519999999999</v>
      </c>
      <c r="Q17">
        <v>11.869350000000001</v>
      </c>
      <c r="R17">
        <v>11.82277</v>
      </c>
      <c r="S17">
        <v>11.861610000000001</v>
      </c>
      <c r="T17">
        <v>11.89406</v>
      </c>
      <c r="U17">
        <v>11.911149999999999</v>
      </c>
      <c r="V17">
        <v>11.974919999999999</v>
      </c>
      <c r="W17">
        <v>11.957890000000001</v>
      </c>
      <c r="X17">
        <v>11.81678</v>
      </c>
      <c r="Y17">
        <v>12.017379999999999</v>
      </c>
      <c r="Z17">
        <v>11.841710000000001</v>
      </c>
      <c r="AA17">
        <v>11.84158</v>
      </c>
      <c r="AB17">
        <v>11.97564</v>
      </c>
      <c r="AC17">
        <v>11.86637</v>
      </c>
      <c r="AD17">
        <v>11.87552</v>
      </c>
      <c r="AE17">
        <v>11.910310000000001</v>
      </c>
      <c r="AF17">
        <v>11.904769999999999</v>
      </c>
      <c r="AG17">
        <v>11.92365</v>
      </c>
      <c r="AH17">
        <v>11.82544</v>
      </c>
      <c r="AI17">
        <v>11.89683</v>
      </c>
      <c r="AJ17">
        <v>11.975379999999999</v>
      </c>
      <c r="AK17">
        <v>11.78833</v>
      </c>
      <c r="AL17">
        <v>11.89531</v>
      </c>
      <c r="AM17">
        <v>11.832689999999999</v>
      </c>
      <c r="AN17">
        <v>11.958349999999999</v>
      </c>
      <c r="AO17">
        <v>11.952730000000001</v>
      </c>
      <c r="AP17">
        <v>11.94675</v>
      </c>
      <c r="AQ17">
        <v>11.94708</v>
      </c>
      <c r="AR17">
        <v>11.822710000000001</v>
      </c>
      <c r="AS17">
        <v>12.00273</v>
      </c>
      <c r="AT17">
        <v>11.945690000000001</v>
      </c>
      <c r="AU17">
        <v>11.99399</v>
      </c>
      <c r="AV17">
        <v>11.912269999999999</v>
      </c>
      <c r="AW17">
        <v>11.823539999999999</v>
      </c>
      <c r="AX17">
        <v>11.868359999999999</v>
      </c>
      <c r="AY17">
        <v>11.85934</v>
      </c>
      <c r="AZ17">
        <v>11.86103</v>
      </c>
      <c r="BA17">
        <v>11.83919</v>
      </c>
      <c r="BB17">
        <v>11.981019999999999</v>
      </c>
      <c r="BC17">
        <v>11.8672</v>
      </c>
      <c r="BD17">
        <v>11.82849</v>
      </c>
      <c r="BE17">
        <v>11.8925</v>
      </c>
      <c r="BF17">
        <v>11.94154</v>
      </c>
      <c r="BG17">
        <v>11.895709999999999</v>
      </c>
      <c r="BH17">
        <v>11.90052</v>
      </c>
      <c r="BI17">
        <v>11.96054</v>
      </c>
      <c r="BJ17">
        <v>11.7964</v>
      </c>
      <c r="BK17">
        <v>11.90456</v>
      </c>
      <c r="BL17">
        <v>11.80861</v>
      </c>
      <c r="BM17">
        <v>11.904249999999999</v>
      </c>
      <c r="BN17">
        <v>11.9079</v>
      </c>
      <c r="BO17">
        <v>11.83825</v>
      </c>
      <c r="BP17">
        <v>11.97287</v>
      </c>
      <c r="BQ17">
        <v>11.94591</v>
      </c>
      <c r="BR17">
        <v>11.98789</v>
      </c>
      <c r="BS17">
        <v>11.908239999999999</v>
      </c>
      <c r="BT17">
        <v>11.831160000000001</v>
      </c>
      <c r="BU17">
        <v>12.00802</v>
      </c>
      <c r="BV17">
        <v>11.89672</v>
      </c>
    </row>
    <row r="18" spans="1:74" x14ac:dyDescent="0.25">
      <c r="A18" t="s">
        <v>40</v>
      </c>
      <c r="B18">
        <v>30</v>
      </c>
      <c r="C18">
        <v>12</v>
      </c>
      <c r="D18">
        <v>13.816879999999999</v>
      </c>
      <c r="E18">
        <v>10</v>
      </c>
      <c r="F18">
        <v>12.67024</v>
      </c>
      <c r="G18">
        <v>11.38242</v>
      </c>
      <c r="H18">
        <v>11.755420000000001</v>
      </c>
      <c r="I18">
        <v>11.682399999999999</v>
      </c>
      <c r="J18">
        <v>11.74344</v>
      </c>
      <c r="K18">
        <v>11.88636</v>
      </c>
      <c r="L18">
        <v>11.737970000000001</v>
      </c>
      <c r="M18">
        <v>11.863479999999999</v>
      </c>
      <c r="N18">
        <v>11.797599999999999</v>
      </c>
      <c r="O18">
        <v>11.8041</v>
      </c>
      <c r="P18">
        <v>11.933999999999999</v>
      </c>
      <c r="Q18">
        <v>11.818519999999999</v>
      </c>
      <c r="R18">
        <v>11.869350000000001</v>
      </c>
      <c r="S18">
        <v>11.82277</v>
      </c>
      <c r="T18">
        <v>11.861610000000001</v>
      </c>
      <c r="U18">
        <v>11.89406</v>
      </c>
      <c r="V18">
        <v>11.911149999999999</v>
      </c>
      <c r="W18">
        <v>11.974919999999999</v>
      </c>
      <c r="X18">
        <v>11.957890000000001</v>
      </c>
      <c r="Y18">
        <v>11.81678</v>
      </c>
      <c r="Z18">
        <v>12.017379999999999</v>
      </c>
      <c r="AA18">
        <v>11.841710000000001</v>
      </c>
      <c r="AB18">
        <v>11.84158</v>
      </c>
      <c r="AC18">
        <v>11.97564</v>
      </c>
      <c r="AD18">
        <v>11.86637</v>
      </c>
      <c r="AE18">
        <v>11.87552</v>
      </c>
      <c r="AF18">
        <v>11.910310000000001</v>
      </c>
      <c r="AG18">
        <v>11.904769999999999</v>
      </c>
      <c r="AH18">
        <v>11.92365</v>
      </c>
      <c r="AI18">
        <v>11.82544</v>
      </c>
      <c r="AJ18">
        <v>11.89683</v>
      </c>
      <c r="AK18">
        <v>11.975379999999999</v>
      </c>
      <c r="AL18">
        <v>11.78833</v>
      </c>
      <c r="AM18">
        <v>11.89531</v>
      </c>
      <c r="AN18">
        <v>11.832689999999999</v>
      </c>
      <c r="AO18">
        <v>11.958349999999999</v>
      </c>
      <c r="AP18">
        <v>11.952730000000001</v>
      </c>
      <c r="AQ18">
        <v>11.94675</v>
      </c>
      <c r="AR18">
        <v>11.94708</v>
      </c>
      <c r="AS18">
        <v>11.822710000000001</v>
      </c>
      <c r="AT18">
        <v>12.00273</v>
      </c>
      <c r="AU18">
        <v>11.945690000000001</v>
      </c>
      <c r="AV18">
        <v>11.99399</v>
      </c>
      <c r="AW18">
        <v>11.912269999999999</v>
      </c>
      <c r="AX18">
        <v>11.823539999999999</v>
      </c>
      <c r="AY18">
        <v>11.868359999999999</v>
      </c>
      <c r="AZ18">
        <v>11.85934</v>
      </c>
      <c r="BA18">
        <v>11.86103</v>
      </c>
      <c r="BB18">
        <v>11.83919</v>
      </c>
      <c r="BC18">
        <v>11.981019999999999</v>
      </c>
      <c r="BD18">
        <v>11.8672</v>
      </c>
      <c r="BE18">
        <v>11.82849</v>
      </c>
      <c r="BF18">
        <v>11.8925</v>
      </c>
      <c r="BG18">
        <v>11.94154</v>
      </c>
      <c r="BH18">
        <v>11.895709999999999</v>
      </c>
      <c r="BI18">
        <v>11.90052</v>
      </c>
      <c r="BJ18">
        <v>11.96054</v>
      </c>
      <c r="BK18">
        <v>11.7964</v>
      </c>
      <c r="BL18">
        <v>11.90456</v>
      </c>
      <c r="BM18">
        <v>11.80861</v>
      </c>
      <c r="BN18">
        <v>11.904249999999999</v>
      </c>
      <c r="BO18">
        <v>11.9079</v>
      </c>
      <c r="BP18">
        <v>11.83825</v>
      </c>
      <c r="BQ18">
        <v>11.97287</v>
      </c>
      <c r="BR18">
        <v>11.94591</v>
      </c>
      <c r="BS18">
        <v>11.98789</v>
      </c>
      <c r="BT18">
        <v>11.908239999999999</v>
      </c>
      <c r="BU18">
        <v>11.831160000000001</v>
      </c>
      <c r="BV18">
        <v>12.00802</v>
      </c>
    </row>
    <row r="20" spans="1:74" x14ac:dyDescent="0.25">
      <c r="A20" t="s">
        <v>42</v>
      </c>
      <c r="C20">
        <f>C14/C15</f>
        <v>1.89</v>
      </c>
      <c r="D20">
        <f t="shared" ref="D20:L20" si="1">D14/D15</f>
        <v>1.788915343915344</v>
      </c>
      <c r="E20">
        <f t="shared" si="1"/>
        <v>0.9635497848301563</v>
      </c>
      <c r="F20">
        <f t="shared" si="1"/>
        <v>1.2163999742158076</v>
      </c>
      <c r="G20">
        <f t="shared" si="1"/>
        <v>1.0457000100938731</v>
      </c>
      <c r="H20">
        <f t="shared" si="1"/>
        <v>1.053220396245083</v>
      </c>
      <c r="I20">
        <f t="shared" si="1"/>
        <v>1.0321576193051112</v>
      </c>
      <c r="J20">
        <f t="shared" si="1"/>
        <v>1.0238035513309167</v>
      </c>
      <c r="K20">
        <f t="shared" si="1"/>
        <v>1.0211794398116225</v>
      </c>
      <c r="L20">
        <f t="shared" si="1"/>
        <v>1.007340170286855</v>
      </c>
    </row>
    <row r="21" spans="1:74" x14ac:dyDescent="0.25">
      <c r="A21" t="s">
        <v>43</v>
      </c>
      <c r="C21">
        <f>C17/C18</f>
        <v>1.1514066666666667</v>
      </c>
      <c r="D21">
        <f t="shared" ref="D21:L21" si="2">D17/D18</f>
        <v>0.72375239562042959</v>
      </c>
      <c r="E21">
        <f t="shared" si="2"/>
        <v>1.2670239999999999</v>
      </c>
      <c r="F21">
        <f t="shared" si="2"/>
        <v>0.89835867355314503</v>
      </c>
      <c r="G21">
        <f t="shared" si="2"/>
        <v>1.0327698327772126</v>
      </c>
      <c r="H21">
        <f t="shared" si="2"/>
        <v>0.9937883971818956</v>
      </c>
      <c r="I21">
        <f t="shared" si="2"/>
        <v>1.0052249537766214</v>
      </c>
      <c r="J21">
        <f t="shared" si="2"/>
        <v>1.012170198851444</v>
      </c>
      <c r="K21">
        <f t="shared" si="2"/>
        <v>0.98751594264350073</v>
      </c>
      <c r="L21">
        <f t="shared" si="2"/>
        <v>1.0106926495808046</v>
      </c>
    </row>
    <row r="22" spans="1:74" x14ac:dyDescent="0.25">
      <c r="C22">
        <f>C20*C21</f>
        <v>2.1761585999999999</v>
      </c>
      <c r="D22">
        <f t="shared" ref="D22:L22" si="3">D20*D21</f>
        <v>1.294731765720875</v>
      </c>
      <c r="E22">
        <f t="shared" si="3"/>
        <v>1.2208407025746439</v>
      </c>
      <c r="F22">
        <f t="shared" si="3"/>
        <v>1.0927634673465927</v>
      </c>
      <c r="G22">
        <f t="shared" si="3"/>
        <v>1.0799674245597788</v>
      </c>
      <c r="H22">
        <f t="shared" si="3"/>
        <v>1.046678209463682</v>
      </c>
      <c r="I22">
        <f t="shared" si="3"/>
        <v>1.0375505951561679</v>
      </c>
      <c r="J22">
        <f t="shared" si="3"/>
        <v>1.0362634441354286</v>
      </c>
      <c r="K22">
        <f t="shared" si="3"/>
        <v>1.0084309771137365</v>
      </c>
      <c r="L22">
        <f t="shared" si="3"/>
        <v>1.0181113057364004</v>
      </c>
    </row>
    <row r="23" spans="1:74" x14ac:dyDescent="0.25">
      <c r="C23">
        <f>C14/C15*C17/C18</f>
        <v>2.1761585999999995</v>
      </c>
      <c r="D23">
        <f t="shared" ref="D23:L23" si="4">D14/D15*D17/D18</f>
        <v>1.2947317657208748</v>
      </c>
      <c r="E23">
        <f t="shared" si="4"/>
        <v>1.2208407025746439</v>
      </c>
      <c r="F23">
        <f t="shared" si="4"/>
        <v>1.0927634673465927</v>
      </c>
      <c r="G23">
        <f t="shared" si="4"/>
        <v>1.079967424559779</v>
      </c>
      <c r="H23">
        <f t="shared" si="4"/>
        <v>1.046678209463682</v>
      </c>
      <c r="I23">
        <f t="shared" si="4"/>
        <v>1.0375505951561679</v>
      </c>
      <c r="J23">
        <f t="shared" si="4"/>
        <v>1.0362634441354284</v>
      </c>
      <c r="K23">
        <f t="shared" si="4"/>
        <v>1.0084309771137363</v>
      </c>
      <c r="L23">
        <f t="shared" si="4"/>
        <v>1.0181113057364004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11"/>
  <sheetViews>
    <sheetView workbookViewId="0">
      <selection activeCell="C12" sqref="C12"/>
    </sheetView>
  </sheetViews>
  <sheetFormatPr baseColWidth="10" defaultRowHeight="15" x14ac:dyDescent="0.25"/>
  <sheetData>
    <row r="2" spans="1:13" x14ac:dyDescent="0.25">
      <c r="A2" t="s">
        <v>0</v>
      </c>
      <c r="B2" s="9">
        <v>41640</v>
      </c>
      <c r="C2" s="10">
        <v>41671</v>
      </c>
      <c r="D2" s="10">
        <v>41699</v>
      </c>
      <c r="E2" s="10">
        <v>41730</v>
      </c>
      <c r="F2" s="10">
        <v>41760</v>
      </c>
      <c r="G2" s="10">
        <v>41791</v>
      </c>
      <c r="H2" s="10">
        <v>41821</v>
      </c>
      <c r="I2" s="10">
        <v>41852</v>
      </c>
      <c r="J2" s="10">
        <v>41883</v>
      </c>
      <c r="K2" s="10">
        <v>41913</v>
      </c>
      <c r="L2" s="10">
        <v>41944</v>
      </c>
      <c r="M2" s="11">
        <v>41974</v>
      </c>
    </row>
    <row r="3" spans="1:13" x14ac:dyDescent="0.25">
      <c r="A3" t="s">
        <v>1</v>
      </c>
      <c r="B3" s="1">
        <v>12962</v>
      </c>
      <c r="C3" s="4">
        <v>12974</v>
      </c>
      <c r="D3" s="4">
        <v>12984</v>
      </c>
      <c r="E3" s="4">
        <v>12989</v>
      </c>
      <c r="F3" s="4">
        <v>13038</v>
      </c>
      <c r="G3" s="4">
        <v>13114</v>
      </c>
      <c r="H3" s="4">
        <v>13238</v>
      </c>
      <c r="I3" s="4">
        <v>13401</v>
      </c>
      <c r="J3" s="4">
        <v>13345</v>
      </c>
      <c r="K3" s="4">
        <v>14015</v>
      </c>
      <c r="L3" s="4">
        <v>14179</v>
      </c>
      <c r="M3" s="7">
        <v>16385</v>
      </c>
    </row>
    <row r="4" spans="1:13" x14ac:dyDescent="0.25">
      <c r="A4" t="s">
        <v>4</v>
      </c>
      <c r="B4" s="1">
        <v>109793</v>
      </c>
      <c r="C4" s="4">
        <v>110140</v>
      </c>
      <c r="D4" s="4">
        <v>110503</v>
      </c>
      <c r="E4" s="4">
        <v>111518</v>
      </c>
      <c r="F4" s="4">
        <v>111807</v>
      </c>
      <c r="G4" s="4">
        <v>112249</v>
      </c>
      <c r="H4" s="4">
        <v>112604</v>
      </c>
      <c r="I4" s="4">
        <v>112809</v>
      </c>
      <c r="J4" s="4">
        <v>112816</v>
      </c>
      <c r="K4" s="4">
        <v>113114</v>
      </c>
      <c r="L4" s="4">
        <v>113482</v>
      </c>
      <c r="M4" s="7">
        <v>113843</v>
      </c>
    </row>
    <row r="5" spans="1:13" x14ac:dyDescent="0.25">
      <c r="A5" t="s">
        <v>2</v>
      </c>
      <c r="B5" s="1">
        <v>1780374</v>
      </c>
      <c r="C5" s="4">
        <v>1791972</v>
      </c>
      <c r="D5" s="4">
        <v>1803673</v>
      </c>
      <c r="E5" s="4">
        <v>1815330</v>
      </c>
      <c r="F5" s="4">
        <v>1826071</v>
      </c>
      <c r="G5" s="4">
        <v>1835845</v>
      </c>
      <c r="H5" s="4">
        <v>1847005</v>
      </c>
      <c r="I5" s="4">
        <v>1859000</v>
      </c>
      <c r="J5" s="4">
        <v>1872081</v>
      </c>
      <c r="K5" s="4">
        <v>1885952</v>
      </c>
      <c r="L5" s="4">
        <v>1896668</v>
      </c>
      <c r="M5" s="7">
        <v>1912662</v>
      </c>
    </row>
    <row r="6" spans="1:13" x14ac:dyDescent="0.25">
      <c r="A6" t="s">
        <v>3</v>
      </c>
      <c r="B6" s="2">
        <v>1903129</v>
      </c>
      <c r="C6" s="5">
        <v>1915086</v>
      </c>
      <c r="D6" s="5">
        <v>1927160</v>
      </c>
      <c r="E6" s="5">
        <v>1939837</v>
      </c>
      <c r="F6" s="5">
        <v>1950916</v>
      </c>
      <c r="G6" s="5">
        <v>1961208</v>
      </c>
      <c r="H6" s="5">
        <v>1972847</v>
      </c>
      <c r="I6" s="5">
        <v>1985210</v>
      </c>
      <c r="J6" s="5">
        <v>1998242</v>
      </c>
      <c r="K6" s="5">
        <v>2013081</v>
      </c>
      <c r="L6" s="5">
        <v>2024329</v>
      </c>
      <c r="M6" s="8">
        <v>2042890</v>
      </c>
    </row>
    <row r="8" spans="1:13" x14ac:dyDescent="0.25">
      <c r="A8" s="12" t="s">
        <v>6</v>
      </c>
      <c r="B8" s="3" t="s">
        <v>9</v>
      </c>
      <c r="C8" s="3" t="s">
        <v>10</v>
      </c>
      <c r="D8" s="3" t="s">
        <v>11</v>
      </c>
      <c r="E8" s="3" t="s">
        <v>12</v>
      </c>
      <c r="F8" s="3" t="s">
        <v>13</v>
      </c>
      <c r="G8" s="3" t="s">
        <v>14</v>
      </c>
      <c r="H8" s="3" t="s">
        <v>15</v>
      </c>
      <c r="I8" s="3" t="s">
        <v>16</v>
      </c>
      <c r="J8" s="6" t="s">
        <v>17</v>
      </c>
    </row>
    <row r="9" spans="1:13" x14ac:dyDescent="0.25">
      <c r="A9" s="13" t="s">
        <v>7</v>
      </c>
      <c r="B9" s="15">
        <v>14.68</v>
      </c>
      <c r="C9" s="15">
        <v>18.68</v>
      </c>
      <c r="D9" s="15">
        <v>19.64</v>
      </c>
      <c r="E9" s="15">
        <v>14.32</v>
      </c>
      <c r="F9" s="15">
        <v>20.86</v>
      </c>
      <c r="G9" s="15">
        <v>19.02</v>
      </c>
      <c r="H9" s="15">
        <v>16.66</v>
      </c>
      <c r="I9" s="15">
        <v>19.53</v>
      </c>
      <c r="J9" s="17">
        <v>19.920000000000002</v>
      </c>
    </row>
    <row r="10" spans="1:13" x14ac:dyDescent="0.25">
      <c r="A10" s="13" t="s">
        <v>2</v>
      </c>
      <c r="B10" s="15">
        <v>28.94</v>
      </c>
      <c r="C10" s="15">
        <v>25.09</v>
      </c>
      <c r="D10" s="15">
        <v>29.3</v>
      </c>
      <c r="E10" s="15">
        <v>26.84</v>
      </c>
      <c r="F10" s="15">
        <v>27.85</v>
      </c>
      <c r="G10" s="15">
        <v>25.13</v>
      </c>
      <c r="H10" s="15">
        <v>28.29</v>
      </c>
      <c r="I10" s="15">
        <v>25.43</v>
      </c>
      <c r="J10" s="17">
        <v>29.21</v>
      </c>
    </row>
    <row r="11" spans="1:13" x14ac:dyDescent="0.25">
      <c r="A11" s="14" t="s">
        <v>8</v>
      </c>
      <c r="B11" s="16">
        <v>29.31</v>
      </c>
      <c r="C11" s="16">
        <v>25.2</v>
      </c>
      <c r="D11" s="16">
        <v>29.15</v>
      </c>
      <c r="E11" s="16">
        <v>26.58</v>
      </c>
      <c r="F11" s="16">
        <v>28</v>
      </c>
      <c r="G11" s="16">
        <v>25.4</v>
      </c>
      <c r="H11" s="16">
        <v>28.52</v>
      </c>
      <c r="I11" s="16">
        <v>25.5</v>
      </c>
      <c r="J11" s="18">
        <v>30.61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Política 3</vt:lpstr>
      <vt:lpstr>Política2</vt:lpstr>
      <vt:lpstr>Política1</vt:lpstr>
      <vt:lpstr>Simulación original</vt:lpstr>
      <vt:lpstr>Sensibilidad</vt:lpstr>
      <vt:lpstr>2002-2014</vt:lpstr>
      <vt:lpstr>Hoja7</vt:lpstr>
      <vt:lpstr>Hoja2</vt:lpstr>
      <vt:lpstr>2014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Edgar</cp:lastModifiedBy>
  <dcterms:created xsi:type="dcterms:W3CDTF">2017-06-27T21:40:03Z</dcterms:created>
  <dcterms:modified xsi:type="dcterms:W3CDTF">2017-12-14T00:23:17Z</dcterms:modified>
</cp:coreProperties>
</file>